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8670" windowHeight="11250" firstSheet="25" activeTab="30"/>
  </bookViews>
  <sheets>
    <sheet name="Alabama_09" sheetId="1" r:id="rId1"/>
    <sheet name="Alaska_09" sheetId="2" r:id="rId2"/>
    <sheet name="Arizona_09" sheetId="3" r:id="rId3"/>
    <sheet name="Arkansas_09" sheetId="4" r:id="rId4"/>
    <sheet name="California_09" sheetId="5" r:id="rId5"/>
    <sheet name="Colorado_09" sheetId="6" r:id="rId6"/>
    <sheet name="Connecticut_09" sheetId="7" r:id="rId7"/>
    <sheet name="Delaware_09" sheetId="8" r:id="rId8"/>
    <sheet name="Florida_09" sheetId="9" r:id="rId9"/>
    <sheet name="Georgia_09" sheetId="10" r:id="rId10"/>
    <sheet name="Hawaii_09" sheetId="11" r:id="rId11"/>
    <sheet name="Idaho_09" sheetId="12" r:id="rId12"/>
    <sheet name="Illinois_09" sheetId="13" r:id="rId13"/>
    <sheet name="Indiana_09" sheetId="14" r:id="rId14"/>
    <sheet name="Iowa_09" sheetId="15" r:id="rId15"/>
    <sheet name="Kansas_09" sheetId="16" r:id="rId16"/>
    <sheet name="Kentucky_09" sheetId="17" r:id="rId17"/>
    <sheet name="Louisiana_09" sheetId="18" r:id="rId18"/>
    <sheet name="Maine_09" sheetId="19" r:id="rId19"/>
    <sheet name="Maryland_09" sheetId="20" r:id="rId20"/>
    <sheet name="Massachusetts_09" sheetId="21" r:id="rId21"/>
    <sheet name="Michigan_09" sheetId="22" r:id="rId22"/>
    <sheet name="Minnesota_09" sheetId="23" r:id="rId23"/>
    <sheet name="Mississippi_09" sheetId="24" r:id="rId24"/>
    <sheet name="Missouri_09" sheetId="25" r:id="rId25"/>
    <sheet name="Montana_09" sheetId="26" r:id="rId26"/>
    <sheet name="Nebraska_09" sheetId="27" r:id="rId27"/>
    <sheet name="Nevada_09" sheetId="28" r:id="rId28"/>
    <sheet name="New Hampshire_09" sheetId="29" r:id="rId29"/>
    <sheet name="New Jersey_09" sheetId="30" r:id="rId30"/>
    <sheet name="New Mexico_09" sheetId="31" r:id="rId31"/>
    <sheet name="New York_09" sheetId="32" r:id="rId32"/>
    <sheet name="North Carolina_09" sheetId="33" r:id="rId33"/>
    <sheet name="North Dakota_09" sheetId="34" r:id="rId34"/>
    <sheet name="Ohio_09" sheetId="35" r:id="rId35"/>
    <sheet name="Oklahoma_09" sheetId="36" r:id="rId36"/>
    <sheet name="Oregon_09" sheetId="37" r:id="rId37"/>
    <sheet name="Pennsylvania_09" sheetId="38" r:id="rId38"/>
    <sheet name="Rhode Island_09" sheetId="39" r:id="rId39"/>
    <sheet name="South Carolina_09" sheetId="40" r:id="rId40"/>
    <sheet name="South Dakota_09" sheetId="41" r:id="rId41"/>
    <sheet name="Tennessee_08" sheetId="42" r:id="rId42"/>
    <sheet name="Texas_09" sheetId="43" r:id="rId43"/>
    <sheet name="Utah_09" sheetId="44" r:id="rId44"/>
    <sheet name="Vermont_09" sheetId="45" r:id="rId45"/>
    <sheet name="Virginia_09" sheetId="46" r:id="rId46"/>
    <sheet name="Washington_09" sheetId="47" r:id="rId47"/>
    <sheet name="West Virginia_09" sheetId="48" r:id="rId48"/>
    <sheet name="Wisconsin_09" sheetId="49" r:id="rId49"/>
    <sheet name="Wyoming_07" sheetId="50" r:id="rId50"/>
  </sheets>
  <definedNames/>
  <calcPr fullCalcOnLoad="1"/>
</workbook>
</file>

<file path=xl/sharedStrings.xml><?xml version="1.0" encoding="utf-8"?>
<sst xmlns="http://schemas.openxmlformats.org/spreadsheetml/2006/main" count="1008" uniqueCount="519">
  <si>
    <t>ALABAMA</t>
  </si>
  <si>
    <t>Fiscal Year</t>
  </si>
  <si>
    <t>1-yr Change</t>
  </si>
  <si>
    <t>Institutions</t>
  </si>
  <si>
    <t>2005-2006</t>
  </si>
  <si>
    <t>2006-2007</t>
  </si>
  <si>
    <t>Percent</t>
  </si>
  <si>
    <t>University of Alabama System</t>
  </si>
  <si>
    <t>Auburn University System</t>
  </si>
  <si>
    <t xml:space="preserve">University of South Alabama  </t>
  </si>
  <si>
    <t>Alabama A&amp;M University</t>
  </si>
  <si>
    <t>Alabama State University</t>
  </si>
  <si>
    <t>University of North Alabama</t>
  </si>
  <si>
    <t>University of Montevallo</t>
  </si>
  <si>
    <t xml:space="preserve">University of West Alabama </t>
  </si>
  <si>
    <t>Athens State University</t>
  </si>
  <si>
    <t>Community Colleges</t>
  </si>
  <si>
    <t>Aid, Private Institutions and Students</t>
  </si>
  <si>
    <t>Marine Environmental Consortium</t>
  </si>
  <si>
    <t>Financial Aid</t>
  </si>
  <si>
    <t>Other</t>
  </si>
  <si>
    <t>Total</t>
  </si>
  <si>
    <t>ALASKA</t>
  </si>
  <si>
    <t>University of Alaska System</t>
  </si>
  <si>
    <t>ARIZONA</t>
  </si>
  <si>
    <t>University of Arizona</t>
  </si>
  <si>
    <t>Arizona State University, Tempe</t>
  </si>
  <si>
    <t>Northern Arizona University</t>
  </si>
  <si>
    <t>Totals</t>
  </si>
  <si>
    <t>ARKANSAS</t>
  </si>
  <si>
    <t>University of Arkansas System</t>
  </si>
  <si>
    <t>Arkansas State University</t>
  </si>
  <si>
    <t>Southern Arkansas University</t>
  </si>
  <si>
    <t>University of Central Arkansas</t>
  </si>
  <si>
    <t>Arkansas Tech University</t>
  </si>
  <si>
    <t>Henderson State University</t>
  </si>
  <si>
    <t>CALIFORNIA</t>
  </si>
  <si>
    <t>University of California</t>
  </si>
  <si>
    <t>California State University</t>
  </si>
  <si>
    <t>California Community Colleges</t>
  </si>
  <si>
    <t>Hastings College of Law</t>
  </si>
  <si>
    <t>Student Aid Commission</t>
  </si>
  <si>
    <t>Postsecondary Education Commission</t>
  </si>
  <si>
    <t>COLORADO</t>
  </si>
  <si>
    <t xml:space="preserve">University of Colorado </t>
  </si>
  <si>
    <t>University of Northern Colorado</t>
  </si>
  <si>
    <t>Fort Lewis College</t>
  </si>
  <si>
    <t>Colorado School of Mines</t>
  </si>
  <si>
    <t>Metropolitan State College</t>
  </si>
  <si>
    <t>Student Aid</t>
  </si>
  <si>
    <t>Adams State College</t>
  </si>
  <si>
    <t>Mesa State College</t>
  </si>
  <si>
    <t>Western State College</t>
  </si>
  <si>
    <t>CO State Univ. Sys. (Board of Governors)</t>
  </si>
  <si>
    <t>CONNECTICUT</t>
  </si>
  <si>
    <t>University of Connecticut</t>
  </si>
  <si>
    <t xml:space="preserve">State Universities  </t>
  </si>
  <si>
    <t xml:space="preserve">  Southern</t>
  </si>
  <si>
    <t xml:space="preserve">  Central</t>
  </si>
  <si>
    <t xml:space="preserve">  Eastern</t>
  </si>
  <si>
    <t xml:space="preserve">  Western</t>
  </si>
  <si>
    <t xml:space="preserve">  Central office</t>
  </si>
  <si>
    <t>Community-Technical Colleges</t>
  </si>
  <si>
    <t>Fringe benefits (est)</t>
  </si>
  <si>
    <t>Other, including financial aid</t>
  </si>
  <si>
    <t>DELAWARE</t>
  </si>
  <si>
    <t>University of Delaware</t>
  </si>
  <si>
    <t>Delaware State University</t>
  </si>
  <si>
    <t xml:space="preserve">Delaware Technical &amp; Community College </t>
  </si>
  <si>
    <t>University of Florida</t>
  </si>
  <si>
    <t>University of South Florida</t>
  </si>
  <si>
    <t>Florida State University</t>
  </si>
  <si>
    <t>Florida International University</t>
  </si>
  <si>
    <t>University of Central Florida</t>
  </si>
  <si>
    <t>Florida Atlantic University</t>
  </si>
  <si>
    <t>Florida A&amp;M University</t>
  </si>
  <si>
    <t>University of West Florida</t>
  </si>
  <si>
    <t>University of North Florida</t>
  </si>
  <si>
    <t>Florida Gulf Coast</t>
  </si>
  <si>
    <t>New College of Florida</t>
  </si>
  <si>
    <t>Private Institutions</t>
  </si>
  <si>
    <t>GEORGIA</t>
  </si>
  <si>
    <t>University System of Georgia</t>
  </si>
  <si>
    <t>University of Georgia</t>
  </si>
  <si>
    <t>Georgia Institute of Technology</t>
  </si>
  <si>
    <t>Georgia State University</t>
  </si>
  <si>
    <t>Medical College of Georgia</t>
  </si>
  <si>
    <t>Georgia Southern University</t>
  </si>
  <si>
    <t>Valdosta State University</t>
  </si>
  <si>
    <t>Kennesaw State University</t>
  </si>
  <si>
    <t>University of West Georgia</t>
  </si>
  <si>
    <t>Georgia College and State Univ</t>
  </si>
  <si>
    <t>Columbus State University</t>
  </si>
  <si>
    <t>Southern Polytechnic State Univ</t>
  </si>
  <si>
    <t>Augusta State University</t>
  </si>
  <si>
    <t>Fort Valley State University</t>
  </si>
  <si>
    <t>Armstrong Atlantic State Univ</t>
  </si>
  <si>
    <t>Savannah State University</t>
  </si>
  <si>
    <t>Albany State University</t>
  </si>
  <si>
    <t>North Georgia College &amp; State Univ</t>
  </si>
  <si>
    <t>Clayton State Univ</t>
  </si>
  <si>
    <t>Georgia Southwestern State Univ</t>
  </si>
  <si>
    <t>Two-Year Colleges</t>
  </si>
  <si>
    <t>HAWAII</t>
  </si>
  <si>
    <t>University of Hawaii</t>
  </si>
  <si>
    <t>WICHE</t>
  </si>
  <si>
    <t>Fringe benefits (estimate)</t>
  </si>
  <si>
    <t>Less tuition and other revenues</t>
  </si>
  <si>
    <t>IDAHO</t>
  </si>
  <si>
    <t>Support for Four-Year Colleges, Including Competetive Grants (University of Idaho, Boise State University, Idaho State University, Lewis and Clark State College)</t>
  </si>
  <si>
    <t xml:space="preserve">Professional-Technical Education </t>
  </si>
  <si>
    <t>ILLINOIS</t>
  </si>
  <si>
    <t xml:space="preserve">University of Illinois </t>
  </si>
  <si>
    <t>Southern Illinois University</t>
  </si>
  <si>
    <t>Northern Illinois University</t>
  </si>
  <si>
    <t>Illinois State University</t>
  </si>
  <si>
    <t>Western Illinois University</t>
  </si>
  <si>
    <t>Eastern Illinois University</t>
  </si>
  <si>
    <t>Northeastern Illinois University</t>
  </si>
  <si>
    <t>Chicago State University</t>
  </si>
  <si>
    <t>Governors State University</t>
  </si>
  <si>
    <t>Adult Education/Career and Technical Educ.</t>
  </si>
  <si>
    <t>INDIANA</t>
  </si>
  <si>
    <t>Indiana University</t>
  </si>
  <si>
    <t>Purdue University</t>
  </si>
  <si>
    <t>Ball State U</t>
  </si>
  <si>
    <t>Indiana State University, Terre Haute</t>
  </si>
  <si>
    <t>University of Southern Indiana</t>
  </si>
  <si>
    <t>Vincennes University</t>
  </si>
  <si>
    <t>Ivy Tech Community College of Indiana</t>
  </si>
  <si>
    <t>IOWA</t>
  </si>
  <si>
    <t xml:space="preserve">University of Iowa </t>
  </si>
  <si>
    <t>Iowa State University</t>
  </si>
  <si>
    <t>University of Northern Iowa</t>
  </si>
  <si>
    <t>Area Colleges</t>
  </si>
  <si>
    <t>Aid to Private Colleges</t>
  </si>
  <si>
    <t>KANSAS</t>
  </si>
  <si>
    <t>University of Kansas</t>
  </si>
  <si>
    <t xml:space="preserve">Kansas State University </t>
  </si>
  <si>
    <t>Wichita State University</t>
  </si>
  <si>
    <t>Pittsburg State University</t>
  </si>
  <si>
    <t>Emporia State University</t>
  </si>
  <si>
    <t>Fort Hays State University</t>
  </si>
  <si>
    <t>KENTUCKY</t>
  </si>
  <si>
    <t>University of Kentucky</t>
  </si>
  <si>
    <t>University of Louisville</t>
  </si>
  <si>
    <t>Eastern Kentucky University</t>
  </si>
  <si>
    <t>Western Kentucky University</t>
  </si>
  <si>
    <t>Murray State University</t>
  </si>
  <si>
    <t>Morehead State University</t>
  </si>
  <si>
    <t>Northern Kentucky University</t>
  </si>
  <si>
    <t>Kentucky State University</t>
  </si>
  <si>
    <t>KY Comm &amp; Tech Coll Sys (KCTCS)</t>
  </si>
  <si>
    <t>LOUISIANA</t>
  </si>
  <si>
    <t>Louisiana State University System</t>
  </si>
  <si>
    <t>University of Louisiana System</t>
  </si>
  <si>
    <t xml:space="preserve">  University of Louisiana - Lafayette</t>
  </si>
  <si>
    <t xml:space="preserve">  Louisiana Tech University</t>
  </si>
  <si>
    <t xml:space="preserve">  University of Louisiana - Monroe</t>
  </si>
  <si>
    <t xml:space="preserve">  Southeastern Louisiana University</t>
  </si>
  <si>
    <t xml:space="preserve">  McNeese State University</t>
  </si>
  <si>
    <t xml:space="preserve">  Northwestern State University</t>
  </si>
  <si>
    <t xml:space="preserve">  Nicholls State University</t>
  </si>
  <si>
    <t xml:space="preserve">  Grambling State University</t>
  </si>
  <si>
    <t xml:space="preserve">  University of Louisiana Bd of Supervisors</t>
  </si>
  <si>
    <t xml:space="preserve">    Subtotal, University of Louisiana System</t>
  </si>
  <si>
    <t>Southern University System</t>
  </si>
  <si>
    <t>LA Community &amp; Technical College System</t>
  </si>
  <si>
    <t>LA Univ Marine Consortium (LUMCON)</t>
  </si>
  <si>
    <t>Tuition Opportunity Program for Students</t>
  </si>
  <si>
    <t>N/C</t>
  </si>
  <si>
    <t>Aid to Private Institutions Program</t>
  </si>
  <si>
    <t>MAINE</t>
  </si>
  <si>
    <t>University of Maine System</t>
  </si>
  <si>
    <t>Maine Community College System</t>
  </si>
  <si>
    <t>Maine Maritime Academy</t>
  </si>
  <si>
    <t>Maine Health Professions Program</t>
  </si>
  <si>
    <t>Maine State Grant Program</t>
  </si>
  <si>
    <t>Eduators for Maine Program</t>
  </si>
  <si>
    <t>MARYLAND</t>
  </si>
  <si>
    <t>University of Maryland System</t>
  </si>
  <si>
    <t>Morgan State University</t>
  </si>
  <si>
    <t>St. Mary's College</t>
  </si>
  <si>
    <t>MASSACHUSETTS</t>
  </si>
  <si>
    <t>University of Massachusetts</t>
  </si>
  <si>
    <t>Salem State College</t>
  </si>
  <si>
    <t>Bridgewater State College</t>
  </si>
  <si>
    <t>Fitchburg State College</t>
  </si>
  <si>
    <t>Worcester State College</t>
  </si>
  <si>
    <t>Westfield State College</t>
  </si>
  <si>
    <t>Framingham State College</t>
  </si>
  <si>
    <t>Massachusetts College of Liberal Arts</t>
  </si>
  <si>
    <t>Massachusetts College of Art</t>
  </si>
  <si>
    <t>Massachusetts Maritime</t>
  </si>
  <si>
    <t>MICHIGAN</t>
  </si>
  <si>
    <t>University of Michigan</t>
  </si>
  <si>
    <t>Michigan State University</t>
  </si>
  <si>
    <t>Wayne State University</t>
  </si>
  <si>
    <t>Western Michigan University</t>
  </si>
  <si>
    <t>Eastern Michigan University</t>
  </si>
  <si>
    <t>Central Michigan University</t>
  </si>
  <si>
    <t>Ferris State University</t>
  </si>
  <si>
    <t>Michigan Tech University</t>
  </si>
  <si>
    <t>Northern Michigan University</t>
  </si>
  <si>
    <t>Oakland University</t>
  </si>
  <si>
    <t>Grand Valley State University</t>
  </si>
  <si>
    <t>Saginaw Valley State University</t>
  </si>
  <si>
    <t>Lake Superior State University</t>
  </si>
  <si>
    <t>State Aid to Community Colleges</t>
  </si>
  <si>
    <t>Less Federal Funds</t>
  </si>
  <si>
    <t>MINNESOTA</t>
  </si>
  <si>
    <t>University of Minnesota</t>
  </si>
  <si>
    <t>MN State Colleges &amp; Universities</t>
  </si>
  <si>
    <t>Mayo Medical</t>
  </si>
  <si>
    <t>Other (including student aid)</t>
  </si>
  <si>
    <t>MISSISSIPPI</t>
  </si>
  <si>
    <t>University of Mississippi</t>
  </si>
  <si>
    <t>Mississippi State University</t>
  </si>
  <si>
    <t>University of Southern Mississippi</t>
  </si>
  <si>
    <t>Jackson State University</t>
  </si>
  <si>
    <t>Alcorn State University</t>
  </si>
  <si>
    <t>Delta State University</t>
  </si>
  <si>
    <t>Mississippi Valley State University</t>
  </si>
  <si>
    <t>Mississippi University for Women</t>
  </si>
  <si>
    <t>Vocational Education</t>
  </si>
  <si>
    <t>Student Financial Aid</t>
  </si>
  <si>
    <t>FLORIDA</t>
  </si>
  <si>
    <t>MISSOURI</t>
  </si>
  <si>
    <t>University of Missouri System</t>
  </si>
  <si>
    <t>Southeast Missouri State University</t>
  </si>
  <si>
    <t xml:space="preserve">Truman State University </t>
  </si>
  <si>
    <t>Northwest Missouri State University</t>
  </si>
  <si>
    <t>Lincoln University</t>
  </si>
  <si>
    <t>Linn State Technical College</t>
  </si>
  <si>
    <t>Missouri State University</t>
  </si>
  <si>
    <t>Missouri Western State University</t>
  </si>
  <si>
    <t>Missouri Southern State University</t>
  </si>
  <si>
    <t>MONTANA</t>
  </si>
  <si>
    <t>University of Montana</t>
  </si>
  <si>
    <t>Montana State University</t>
  </si>
  <si>
    <t>Tribal Colleges</t>
  </si>
  <si>
    <t>NEBRASKA</t>
  </si>
  <si>
    <t>University of Nebraska</t>
  </si>
  <si>
    <t>Wayne State College</t>
  </si>
  <si>
    <t>Chadron State College</t>
  </si>
  <si>
    <t>Peru State College</t>
  </si>
  <si>
    <t>State Colleges, System Office</t>
  </si>
  <si>
    <t>Technical Community Colleges</t>
  </si>
  <si>
    <t>NEVADA</t>
  </si>
  <si>
    <t>University of Nevada, Reno</t>
  </si>
  <si>
    <t>University of Nevada, Las Vegas</t>
  </si>
  <si>
    <t>Desert Research Institute</t>
  </si>
  <si>
    <t>Nevada State College</t>
  </si>
  <si>
    <t>NEW HAMPSHIRE</t>
  </si>
  <si>
    <t>Univ of New Hampshire, Durham</t>
  </si>
  <si>
    <t>Univ of New Hampshire, Manchester</t>
  </si>
  <si>
    <t>Granite State College</t>
  </si>
  <si>
    <t>Keene State College</t>
  </si>
  <si>
    <t>Plymouth State College</t>
  </si>
  <si>
    <t>Technical Colleges</t>
  </si>
  <si>
    <t>Medical Grant Program</t>
  </si>
  <si>
    <t>NEW JERSEY</t>
  </si>
  <si>
    <t>Rutgers, The State Univ of New Jersey</t>
  </si>
  <si>
    <t>Univ of Medicine &amp; Dentistry of NJ</t>
  </si>
  <si>
    <t>NJ Institutute of Technology</t>
  </si>
  <si>
    <t>State Colleges/Universities</t>
  </si>
  <si>
    <t>Fringe Benefit Support (est), 4-yr publics</t>
  </si>
  <si>
    <t>Aid to Private Institutions</t>
  </si>
  <si>
    <t xml:space="preserve">   Rowan University</t>
  </si>
  <si>
    <t xml:space="preserve">   NJ City University</t>
  </si>
  <si>
    <t xml:space="preserve">   Edison State College</t>
  </si>
  <si>
    <t xml:space="preserve">   Kean University</t>
  </si>
  <si>
    <t xml:space="preserve">   William Paterson University</t>
  </si>
  <si>
    <t xml:space="preserve">   Montclair State University</t>
  </si>
  <si>
    <t xml:space="preserve">   College of NJ</t>
  </si>
  <si>
    <t xml:space="preserve">   Ramapo College</t>
  </si>
  <si>
    <t xml:space="preserve">   Richard Stockton College</t>
  </si>
  <si>
    <t>County Community Colleges</t>
  </si>
  <si>
    <t>Fringe Benefit Aid, County Colleges</t>
  </si>
  <si>
    <t>NEW MEXICO</t>
  </si>
  <si>
    <t>University of New Mexico</t>
  </si>
  <si>
    <t>New Mexico State University</t>
  </si>
  <si>
    <t>Eastern New Mexico University</t>
  </si>
  <si>
    <t>New Mexico Inst. of Mining &amp; Technology</t>
  </si>
  <si>
    <t>New Mexico Highlands University</t>
  </si>
  <si>
    <t>Western New Mexico University</t>
  </si>
  <si>
    <t>NEW YORK</t>
  </si>
  <si>
    <t>State University of New York (SUNY)</t>
  </si>
  <si>
    <t xml:space="preserve">  SUNY Gross Total</t>
  </si>
  <si>
    <t xml:space="preserve">  Less Student Fees, etc.</t>
  </si>
  <si>
    <t xml:space="preserve">  SUNY net tax fund total</t>
  </si>
  <si>
    <t>Cornell Coop &amp; Extension</t>
  </si>
  <si>
    <t>Aid to CUNY</t>
  </si>
  <si>
    <t>Targeted Aid to Independent Colleges</t>
  </si>
  <si>
    <t>Other Aid to Public &amp; Independent Colleges</t>
  </si>
  <si>
    <t xml:space="preserve">Tuition Assistance </t>
  </si>
  <si>
    <t>Scholarships and Fellowships</t>
  </si>
  <si>
    <t>Aid to Native Americans</t>
  </si>
  <si>
    <t>Technology initiatives</t>
  </si>
  <si>
    <t xml:space="preserve">Other   </t>
  </si>
  <si>
    <t>NORTH CAROLINA</t>
  </si>
  <si>
    <t>University of North Carolina at Chapel Hill</t>
  </si>
  <si>
    <t>East Carolina University</t>
  </si>
  <si>
    <t>University of North Carolina at Greensboro</t>
  </si>
  <si>
    <t>Appalachian State University</t>
  </si>
  <si>
    <t>University of North Carolina at Charlotte</t>
  </si>
  <si>
    <t>NC Ag &amp; Tech St. U</t>
  </si>
  <si>
    <t>Western Carolina University</t>
  </si>
  <si>
    <t>University of North Carolina at Wilmington</t>
  </si>
  <si>
    <t>NC Central University</t>
  </si>
  <si>
    <t>Fayetteville State University</t>
  </si>
  <si>
    <t>Winston-Salem State University</t>
  </si>
  <si>
    <t>University of North Carolina at Asheville</t>
  </si>
  <si>
    <t>University of North Carolina at Pembroke</t>
  </si>
  <si>
    <t>Elizabeth City State University</t>
  </si>
  <si>
    <t>North Carolina State University</t>
  </si>
  <si>
    <t>NORTH DAKOTA</t>
  </si>
  <si>
    <t>University of North Dakota</t>
  </si>
  <si>
    <t>North Dakota State University</t>
  </si>
  <si>
    <t>Minot State University</t>
  </si>
  <si>
    <t>Dickinson State University</t>
  </si>
  <si>
    <t>Valley City State University</t>
  </si>
  <si>
    <t>Mayville State University</t>
  </si>
  <si>
    <t>Bismarck State College (2-yr)</t>
  </si>
  <si>
    <t>Williston State College (2-yr)</t>
  </si>
  <si>
    <t>Lake Region State College (2-yr)</t>
  </si>
  <si>
    <t>ND State College of Science (2-yr)</t>
  </si>
  <si>
    <t>OHIO</t>
  </si>
  <si>
    <t>Ohio State University</t>
  </si>
  <si>
    <t>University of Cincinnati</t>
  </si>
  <si>
    <t>University of Akron</t>
  </si>
  <si>
    <t>Ohio University</t>
  </si>
  <si>
    <t>Kent State University</t>
  </si>
  <si>
    <t>University of Toledo</t>
  </si>
  <si>
    <t>Bowling Green State University</t>
  </si>
  <si>
    <t>Wright State University</t>
  </si>
  <si>
    <t>Cleveland State University</t>
  </si>
  <si>
    <t>Miami University</t>
  </si>
  <si>
    <t>Youngstown State University</t>
  </si>
  <si>
    <t>Central State University</t>
  </si>
  <si>
    <t>Shawnee State University</t>
  </si>
  <si>
    <t>Medical College of Ohio</t>
  </si>
  <si>
    <t>Northeastern Medical College</t>
  </si>
  <si>
    <t>Case Western Reserve</t>
  </si>
  <si>
    <t>University Branches</t>
  </si>
  <si>
    <t>OKLAHOMA</t>
  </si>
  <si>
    <t>University of Oklahoma</t>
  </si>
  <si>
    <t>Oklahoma State University</t>
  </si>
  <si>
    <t>University of Central Oklahoma</t>
  </si>
  <si>
    <t>Northeastern State University</t>
  </si>
  <si>
    <t>Southwestern Oklahoma State University</t>
  </si>
  <si>
    <t>Cameron University</t>
  </si>
  <si>
    <t>Southeastern Oklahoma State University</t>
  </si>
  <si>
    <t>East Central University</t>
  </si>
  <si>
    <t>Langston University</t>
  </si>
  <si>
    <t>Northwestern Oklahoma State University</t>
  </si>
  <si>
    <t>Oklahoma Panhandle State University</t>
  </si>
  <si>
    <t>Rogers State University</t>
  </si>
  <si>
    <t>University of Science &amp; Arts</t>
  </si>
  <si>
    <t>OREGON</t>
  </si>
  <si>
    <t>Oregon University System</t>
  </si>
  <si>
    <t>Oregon Health and Science University</t>
  </si>
  <si>
    <t>PENNSYLVANIA</t>
  </si>
  <si>
    <t>Pennsylvania State University</t>
  </si>
  <si>
    <t>Temple University</t>
  </si>
  <si>
    <t>University of Pittsburgh</t>
  </si>
  <si>
    <t>State System of Higher Education</t>
  </si>
  <si>
    <t>Thaddeus Stevens College of Tech</t>
  </si>
  <si>
    <t>Private, State-aided Institutions</t>
  </si>
  <si>
    <t>Other, including Student Aid</t>
  </si>
  <si>
    <t>RHODE ISLAND</t>
  </si>
  <si>
    <t>University of Rhode Island</t>
  </si>
  <si>
    <t>Rhode Island College</t>
  </si>
  <si>
    <t>Community College of Rhode Island</t>
  </si>
  <si>
    <t>SOUTH CAROLINA</t>
  </si>
  <si>
    <t>University of South Carolina</t>
  </si>
  <si>
    <t>Clemson University</t>
  </si>
  <si>
    <t>Medical Univ of South Carolina</t>
  </si>
  <si>
    <t>College of Charleston</t>
  </si>
  <si>
    <t>South Carolina State University</t>
  </si>
  <si>
    <t>Winthrop University</t>
  </si>
  <si>
    <t>The Citadel</t>
  </si>
  <si>
    <t>Francis Marion University</t>
  </si>
  <si>
    <t>Coastal Carolina</t>
  </si>
  <si>
    <t>Lander University</t>
  </si>
  <si>
    <t>SOUTH DAKOTA</t>
  </si>
  <si>
    <t>South Dakota State University</t>
  </si>
  <si>
    <t>University of South Dakota</t>
  </si>
  <si>
    <t>SD School of Mines &amp; Technology</t>
  </si>
  <si>
    <t>Northern State University</t>
  </si>
  <si>
    <t>Black Hills State University</t>
  </si>
  <si>
    <t>Dakota State University</t>
  </si>
  <si>
    <t>Postsecondary Vocational Education</t>
  </si>
  <si>
    <t>TENNESSEE</t>
  </si>
  <si>
    <t>University of Tennessee</t>
  </si>
  <si>
    <t>University of Memphis</t>
  </si>
  <si>
    <t>East Tennessee State University</t>
  </si>
  <si>
    <t>Middle Tennessee State University</t>
  </si>
  <si>
    <t>Tennessee Technological University</t>
  </si>
  <si>
    <t>Tennessee State University</t>
  </si>
  <si>
    <t>Austin Peay State University</t>
  </si>
  <si>
    <t>Technology Centers</t>
  </si>
  <si>
    <t>TEXAS</t>
  </si>
  <si>
    <t>University of Texas System</t>
  </si>
  <si>
    <t>Texas A&amp;M University System</t>
  </si>
  <si>
    <t>University of Houston System</t>
  </si>
  <si>
    <t>Texas State University System</t>
  </si>
  <si>
    <t>Texas Tech University System</t>
  </si>
  <si>
    <t>University of North Texas System</t>
  </si>
  <si>
    <t>Texas State Tech College (all campuses)</t>
  </si>
  <si>
    <t>Texas Woman's University</t>
  </si>
  <si>
    <t>Texas Southern University</t>
  </si>
  <si>
    <t>Stephen Austin St University</t>
  </si>
  <si>
    <t>Midwestern State University</t>
  </si>
  <si>
    <t>UTAH</t>
  </si>
  <si>
    <t>University of Utah</t>
  </si>
  <si>
    <t>Utah State University</t>
  </si>
  <si>
    <t>Weber State University</t>
  </si>
  <si>
    <t>Southern Utah University</t>
  </si>
  <si>
    <t>Two Year Colleges</t>
  </si>
  <si>
    <t>Utah College of Applied Technology</t>
  </si>
  <si>
    <t>Dixie State College</t>
  </si>
  <si>
    <t>VERMONT</t>
  </si>
  <si>
    <t>University of Vermont</t>
  </si>
  <si>
    <t>State Colleges</t>
  </si>
  <si>
    <t>VIRGINIA</t>
  </si>
  <si>
    <t>VA Commonwealth University</t>
  </si>
  <si>
    <t>Virginia Tech</t>
  </si>
  <si>
    <t>University of Virginia</t>
  </si>
  <si>
    <t>George Mason University</t>
  </si>
  <si>
    <t>Old Dominion University</t>
  </si>
  <si>
    <t>James Madison University</t>
  </si>
  <si>
    <t>Norfolk State University</t>
  </si>
  <si>
    <t>College of William and Mary</t>
  </si>
  <si>
    <t>Radford University</t>
  </si>
  <si>
    <t>Virginia State University</t>
  </si>
  <si>
    <t>Christopher Newport University</t>
  </si>
  <si>
    <t>Longwood University</t>
  </si>
  <si>
    <t>University of Mary Washington</t>
  </si>
  <si>
    <t>Virginia Military Institute</t>
  </si>
  <si>
    <t>University of Virginia's College at Wise</t>
  </si>
  <si>
    <t>Affiliated Agencies</t>
  </si>
  <si>
    <t>WASHINGTON</t>
  </si>
  <si>
    <t>University of Washington</t>
  </si>
  <si>
    <t>Washington State University</t>
  </si>
  <si>
    <t>Western Washington University</t>
  </si>
  <si>
    <t>Eastern Washington University</t>
  </si>
  <si>
    <t>Central Washington University</t>
  </si>
  <si>
    <t>Community &amp; Technical Colleges</t>
  </si>
  <si>
    <t>The Evergreen State College</t>
  </si>
  <si>
    <t>WEST VIRGINIA</t>
  </si>
  <si>
    <t>West Virginia University</t>
  </si>
  <si>
    <t>Marshall University</t>
  </si>
  <si>
    <t>School Osteopathic Medicine</t>
  </si>
  <si>
    <t>Rural Health Funding</t>
  </si>
  <si>
    <t>Fairmont State University</t>
  </si>
  <si>
    <t>West Virginia State University</t>
  </si>
  <si>
    <t>West Liberty State College</t>
  </si>
  <si>
    <t>Shepherd University</t>
  </si>
  <si>
    <t>Concord University</t>
  </si>
  <si>
    <t xml:space="preserve">Glenville State College </t>
  </si>
  <si>
    <t>Bluefield State College</t>
  </si>
  <si>
    <t>Administration, Computing, and Other Support</t>
  </si>
  <si>
    <t>Gross Total of Funding</t>
  </si>
  <si>
    <t>Less: Lottery Education Funds (Incl Grant Prgrm)</t>
  </si>
  <si>
    <t>Less:  Excess Lottery for Promise Scholarship</t>
  </si>
  <si>
    <t>Less:  EPSCOR and Research Challenge</t>
  </si>
  <si>
    <t>WISCONSIN</t>
  </si>
  <si>
    <t>University of Wisconsin System</t>
  </si>
  <si>
    <t>WI Technical College System</t>
  </si>
  <si>
    <t>Medical College of Wisconsin</t>
  </si>
  <si>
    <t>Higher Educational Aids Board</t>
  </si>
  <si>
    <t>WYOMING</t>
  </si>
  <si>
    <t>University of Wyoming</t>
  </si>
  <si>
    <t>Grants to Private College Students</t>
  </si>
  <si>
    <t>Total, University System of Georgia</t>
  </si>
  <si>
    <t>UNC Hospitals at Chapel Hill</t>
  </si>
  <si>
    <t>2007-2008</t>
  </si>
  <si>
    <t>2008-2009</t>
  </si>
  <si>
    <t>Jacksonville State University</t>
  </si>
  <si>
    <t>Troy University</t>
  </si>
  <si>
    <t xml:space="preserve"> </t>
  </si>
  <si>
    <t>**Budgeted/allocated</t>
  </si>
  <si>
    <t>2007-2008*</t>
  </si>
  <si>
    <t>*Latest estimate</t>
  </si>
  <si>
    <t>2008-2009**</t>
  </si>
  <si>
    <t xml:space="preserve">Student Aid </t>
  </si>
  <si>
    <t>Technical College System of Georgia</t>
  </si>
  <si>
    <t>Note: FY09 data represent initial appropriations. Cuts to these initial appropriations are anticipated.  The data for the University system do not include an additional $21.8 million in tobacco funds.</t>
  </si>
  <si>
    <t>Student Aid (including private clg. tuition  grants)</t>
  </si>
  <si>
    <t>Two-Year Institutions</t>
  </si>
  <si>
    <t>Aid to Washburn University</t>
  </si>
  <si>
    <t>Go Grant Need-Based Student Financial Assistance</t>
  </si>
  <si>
    <t>Maine Public Broadcasing System</t>
  </si>
  <si>
    <t>2008-2009*</t>
  </si>
  <si>
    <t>*After curtailments of initial appropriations</t>
  </si>
  <si>
    <t>Missouri Central University</t>
  </si>
  <si>
    <t>Harris-Stowe State University</t>
  </si>
  <si>
    <t>New Hampshire Public Television</t>
  </si>
  <si>
    <t>Community College System of New Hampshire</t>
  </si>
  <si>
    <t>n/a</t>
  </si>
  <si>
    <t>Northern New Mexico College</t>
  </si>
  <si>
    <t>Community Colleges (est.)</t>
  </si>
  <si>
    <t xml:space="preserve">Note: These figures do not include substantial appropriations for debt service.  See footnotes for the full Rhode Island report at http://www.grapevine.ilstu.edu/statereports/FY09/pdf/RI_09_Submission.pdf </t>
  </si>
  <si>
    <t>Technical College System -- Institutional Support</t>
  </si>
  <si>
    <t>Commission on Higher Education</t>
  </si>
  <si>
    <t>Technical College System -- Administration</t>
  </si>
  <si>
    <t>Other, Including Student Financial Aid</t>
  </si>
  <si>
    <t>Utah Valley University</t>
  </si>
  <si>
    <t>Less:  Excess Lottery for Research Investment</t>
  </si>
  <si>
    <t>Less:  Excess Lottery for Allied Health</t>
  </si>
  <si>
    <t>Less:  Excess Lottery for Higher Education Grant Prog.</t>
  </si>
  <si>
    <t>Less:  Excess Lottery for HEAPS</t>
  </si>
  <si>
    <t>Note:  FY08 appropriations for student financial aid and “other” reflect a one-time nonrecurring appropriation to establish an endowment known as the College Affordability Act and a one-time nonrecurring appropriation matching funding for higher education foundation scholarships.</t>
  </si>
  <si>
    <t xml:space="preserve">Asof December 1, 2008, th UNC system is required to revert $95.7 million and the community collge system is required to revert $37.3 million in FY2008-09.  This has not been reduced from the amounts listed above. </t>
  </si>
  <si>
    <t>Note:  Consistent with past practice, this represents half of the '07-'09 biennial state appropriation.</t>
  </si>
  <si>
    <t xml:space="preserve">These figures do not factor in approximately $4.5 million and $1.7 million that the University and community college systems (respectively) have agreed to pay back to the state.  See http://www.governor.nh.gov/orders/documents/executive_order_2008-10.pdf. </t>
  </si>
  <si>
    <t>n/c</t>
  </si>
  <si>
    <t xml:space="preserve">UNC School of the Arts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</si>
</sst>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\ \ \ \ "/>
    <numFmt numFmtId="167" formatCode="#,##0\ \ 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"/>
    <numFmt numFmtId="181" formatCode="&quot;$&quot;#,##0\ "/>
    <numFmt numFmtId="182" formatCode="#,##0.0_);\(#,##0.0\)"/>
    <numFmt numFmtId="183" formatCode="_(* #,##0.0_);_(* \(#,##0.0\);_(* &quot;-&quot;??_);_(@_)"/>
    <numFmt numFmtId="184" formatCode="0.000%"/>
    <numFmt numFmtId="185" formatCode="&quot;$&quot;#,##0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sz val="9"/>
      <name val="Arial"/>
      <family val="0"/>
    </font>
    <font>
      <sz val="12"/>
      <name val="Arial"/>
      <family val="0"/>
    </font>
    <font>
      <sz val="12"/>
      <name val="Arial M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12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7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37" fontId="3" fillId="0" borderId="0" applyFont="0" applyFill="0" applyBorder="0" applyAlignment="0" applyProtection="0"/>
    <xf numFmtId="0" fontId="0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13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15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0" fillId="0" borderId="0" xfId="61" applyFont="1" applyFill="1" applyBorder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7" fontId="0" fillId="0" borderId="0" xfId="61" applyFont="1" applyFill="1" applyBorder="1" applyAlignment="1">
      <alignment horizontal="left"/>
      <protection/>
    </xf>
    <xf numFmtId="37" fontId="0" fillId="0" borderId="0" xfId="61" applyFont="1">
      <alignment/>
      <protection/>
    </xf>
    <xf numFmtId="3" fontId="0" fillId="0" borderId="0" xfId="61" applyNumberFormat="1" applyFont="1" applyFill="1" applyBorder="1" applyAlignment="1" applyProtection="1">
      <alignment horizontal="right"/>
      <protection/>
    </xf>
    <xf numFmtId="37" fontId="5" fillId="0" borderId="0" xfId="61" applyFont="1" applyFill="1" applyBorder="1" applyAlignment="1">
      <alignment horizontal="left"/>
      <protection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5" fontId="0" fillId="0" borderId="0" xfId="114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10" fontId="5" fillId="3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0" fontId="0" fillId="0" borderId="0" xfId="0" applyNumberFormat="1" applyFont="1" applyAlignment="1">
      <alignment/>
    </xf>
    <xf numFmtId="37" fontId="0" fillId="0" borderId="0" xfId="62" applyFont="1">
      <alignment/>
      <protection/>
    </xf>
    <xf numFmtId="3" fontId="0" fillId="0" borderId="0" xfId="0" applyNumberFormat="1" applyFont="1" applyFill="1" applyAlignment="1">
      <alignment/>
    </xf>
    <xf numFmtId="37" fontId="5" fillId="0" borderId="0" xfId="62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 horizontal="center"/>
    </xf>
    <xf numFmtId="37" fontId="0" fillId="0" borderId="0" xfId="63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63" applyNumberFormat="1" applyFont="1" applyFill="1" applyBorder="1">
      <alignment/>
      <protection/>
    </xf>
    <xf numFmtId="37" fontId="5" fillId="0" borderId="0" xfId="63" applyFont="1" applyFill="1" applyBorder="1" applyAlignment="1" applyProtection="1">
      <alignment horizontal="left"/>
      <protection/>
    </xf>
    <xf numFmtId="37" fontId="0" fillId="0" borderId="0" xfId="64" applyFont="1" applyFill="1" applyBorder="1" applyAlignment="1" applyProtection="1">
      <alignment horizontal="left"/>
      <protection/>
    </xf>
    <xf numFmtId="3" fontId="0" fillId="0" borderId="0" xfId="64" applyNumberFormat="1" applyFont="1" applyFill="1" applyBorder="1">
      <alignment/>
      <protection/>
    </xf>
    <xf numFmtId="37" fontId="5" fillId="0" borderId="0" xfId="64" applyFont="1" applyFill="1" applyBorder="1" applyAlignment="1" applyProtection="1">
      <alignment horizontal="left"/>
      <protection/>
    </xf>
    <xf numFmtId="0" fontId="0" fillId="3" borderId="0" xfId="0" applyFill="1" applyAlignment="1">
      <alignment/>
    </xf>
    <xf numFmtId="0" fontId="0" fillId="0" borderId="0" xfId="59" applyFont="1" applyFill="1" applyBorder="1" applyAlignment="1">
      <alignment horizontal="left"/>
      <protection/>
    </xf>
    <xf numFmtId="166" fontId="0" fillId="0" borderId="0" xfId="59" applyNumberFormat="1" applyFont="1" applyFill="1" applyBorder="1" applyAlignment="1">
      <alignment horizontal="left"/>
      <protection/>
    </xf>
    <xf numFmtId="167" fontId="0" fillId="0" borderId="0" xfId="59" applyNumberFormat="1" applyFont="1" applyFill="1" applyBorder="1" applyAlignment="1">
      <alignment horizontal="left"/>
      <protection/>
    </xf>
    <xf numFmtId="167" fontId="5" fillId="0" borderId="0" xfId="59" applyNumberFormat="1" applyFont="1" applyFill="1" applyBorder="1" applyAlignment="1">
      <alignment horizontal="left"/>
      <protection/>
    </xf>
    <xf numFmtId="9" fontId="0" fillId="0" borderId="0" xfId="114" applyFont="1" applyAlignment="1">
      <alignment/>
    </xf>
    <xf numFmtId="165" fontId="0" fillId="0" borderId="0" xfId="114" applyNumberFormat="1" applyFont="1" applyAlignment="1">
      <alignment/>
    </xf>
    <xf numFmtId="0" fontId="0" fillId="0" borderId="0" xfId="0" applyFill="1" applyAlignment="1">
      <alignment/>
    </xf>
    <xf numFmtId="37" fontId="0" fillId="0" borderId="0" xfId="65" applyFont="1" applyFill="1" applyBorder="1" applyAlignment="1" applyProtection="1">
      <alignment horizontal="left"/>
      <protection/>
    </xf>
    <xf numFmtId="3" fontId="0" fillId="0" borderId="0" xfId="0" applyNumberFormat="1" applyFill="1" applyAlignment="1">
      <alignment/>
    </xf>
    <xf numFmtId="37" fontId="5" fillId="0" borderId="0" xfId="65" applyFont="1" applyFill="1" applyBorder="1" applyAlignment="1" applyProtection="1">
      <alignment horizontal="left"/>
      <protection/>
    </xf>
    <xf numFmtId="10" fontId="0" fillId="0" borderId="0" xfId="0" applyNumberFormat="1" applyAlignment="1">
      <alignment/>
    </xf>
    <xf numFmtId="37" fontId="0" fillId="0" borderId="0" xfId="66" applyFont="1" applyFill="1" applyBorder="1" applyAlignment="1" applyProtection="1">
      <alignment horizontal="left"/>
      <protection/>
    </xf>
    <xf numFmtId="37" fontId="5" fillId="0" borderId="0" xfId="66" applyFont="1" applyFill="1" applyBorder="1" applyAlignment="1" applyProtection="1">
      <alignment horizontal="left"/>
      <protection/>
    </xf>
    <xf numFmtId="37" fontId="0" fillId="0" borderId="0" xfId="0" applyNumberFormat="1" applyAlignment="1">
      <alignment/>
    </xf>
    <xf numFmtId="37" fontId="0" fillId="0" borderId="0" xfId="67" applyFont="1" applyFill="1" applyBorder="1" applyAlignment="1" applyProtection="1">
      <alignment horizontal="left"/>
      <protection/>
    </xf>
    <xf numFmtId="37" fontId="5" fillId="0" borderId="0" xfId="67" applyFont="1" applyFill="1" applyBorder="1" applyAlignment="1" applyProtection="1">
      <alignment horizontal="left"/>
      <protection/>
    </xf>
    <xf numFmtId="37" fontId="0" fillId="0" borderId="0" xfId="68" applyFont="1" applyFill="1" applyBorder="1" applyAlignment="1" applyProtection="1">
      <alignment horizontal="left"/>
      <protection/>
    </xf>
    <xf numFmtId="3" fontId="0" fillId="0" borderId="0" xfId="68" applyNumberFormat="1" applyFont="1" applyFill="1" applyBorder="1">
      <alignment/>
      <protection/>
    </xf>
    <xf numFmtId="165" fontId="0" fillId="0" borderId="0" xfId="114" applyNumberFormat="1" applyAlignment="1">
      <alignment/>
    </xf>
    <xf numFmtId="3" fontId="0" fillId="0" borderId="0" xfId="44" applyNumberFormat="1" applyFont="1" applyFill="1" applyBorder="1" applyAlignment="1">
      <alignment/>
    </xf>
    <xf numFmtId="165" fontId="0" fillId="0" borderId="0" xfId="114" applyNumberFormat="1" applyFont="1" applyAlignment="1">
      <alignment horizontal="right"/>
    </xf>
    <xf numFmtId="37" fontId="5" fillId="0" borderId="0" xfId="68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9" fontId="0" fillId="0" borderId="0" xfId="114" applyAlignment="1">
      <alignment/>
    </xf>
    <xf numFmtId="0" fontId="0" fillId="0" borderId="0" xfId="69" applyNumberFormat="1" applyFont="1" applyFill="1" applyBorder="1" applyAlignment="1" applyProtection="1">
      <alignment horizontal="left" indent="1"/>
      <protection/>
    </xf>
    <xf numFmtId="37" fontId="0" fillId="0" borderId="0" xfId="69" applyFont="1" applyFill="1" applyBorder="1" applyAlignment="1">
      <alignment horizontal="left" indent="1"/>
      <protection/>
    </xf>
    <xf numFmtId="37" fontId="0" fillId="0" borderId="0" xfId="69" applyFont="1" applyFill="1" applyBorder="1" applyAlignment="1" applyProtection="1">
      <alignment horizontal="left"/>
      <protection/>
    </xf>
    <xf numFmtId="37" fontId="5" fillId="0" borderId="0" xfId="69" applyFont="1" applyFill="1" applyBorder="1" applyAlignment="1">
      <alignment horizontal="left"/>
      <protection/>
    </xf>
    <xf numFmtId="37" fontId="0" fillId="0" borderId="0" xfId="69" applyFont="1" applyFill="1" applyBorder="1" applyAlignment="1">
      <alignment horizontal="right" indent="1"/>
      <protection/>
    </xf>
    <xf numFmtId="0" fontId="0" fillId="0" borderId="0" xfId="0" applyAlignment="1">
      <alignment wrapText="1"/>
    </xf>
    <xf numFmtId="37" fontId="0" fillId="0" borderId="0" xfId="71" applyFont="1" applyFill="1" applyBorder="1" applyAlignment="1" applyProtection="1">
      <alignment horizontal="left"/>
      <protection/>
    </xf>
    <xf numFmtId="3" fontId="0" fillId="0" borderId="0" xfId="62" applyNumberFormat="1" applyFont="1">
      <alignment/>
      <protection/>
    </xf>
    <xf numFmtId="37" fontId="5" fillId="0" borderId="0" xfId="71" applyFont="1" applyFill="1" applyBorder="1" applyAlignment="1" applyProtection="1">
      <alignment horizontal="left"/>
      <protection/>
    </xf>
    <xf numFmtId="37" fontId="0" fillId="0" borderId="0" xfId="72" applyFont="1" applyFill="1" applyBorder="1" applyAlignment="1" applyProtection="1">
      <alignment horizontal="left" vertical="center" wrapText="1"/>
      <protection/>
    </xf>
    <xf numFmtId="37" fontId="0" fillId="0" borderId="0" xfId="72" applyFont="1" applyFill="1" applyBorder="1" applyAlignment="1" applyProtection="1">
      <alignment horizontal="left"/>
      <protection/>
    </xf>
    <xf numFmtId="37" fontId="0" fillId="0" borderId="0" xfId="72" applyFont="1" applyFill="1">
      <alignment/>
      <protection/>
    </xf>
    <xf numFmtId="37" fontId="0" fillId="0" borderId="0" xfId="73" applyFont="1" applyFill="1" applyBorder="1" applyAlignment="1" applyProtection="1">
      <alignment horizontal="left"/>
      <protection/>
    </xf>
    <xf numFmtId="37" fontId="0" fillId="0" borderId="0" xfId="73" applyFont="1" applyFill="1" applyBorder="1" applyAlignment="1">
      <alignment horizontal="left"/>
      <protection/>
    </xf>
    <xf numFmtId="37" fontId="5" fillId="0" borderId="0" xfId="73" applyFont="1" applyFill="1" applyBorder="1" applyAlignment="1" applyProtection="1">
      <alignment horizontal="left"/>
      <protection/>
    </xf>
    <xf numFmtId="0" fontId="9" fillId="0" borderId="0" xfId="0" applyFont="1" applyAlignment="1">
      <alignment wrapText="1"/>
    </xf>
    <xf numFmtId="37" fontId="0" fillId="0" borderId="0" xfId="74" applyFont="1" applyFill="1" applyBorder="1" applyAlignment="1" applyProtection="1">
      <alignment horizontal="left"/>
      <protection/>
    </xf>
    <xf numFmtId="37" fontId="5" fillId="0" borderId="0" xfId="74" applyFont="1" applyFill="1" applyBorder="1" applyAlignment="1" applyProtection="1">
      <alignment horizontal="left"/>
      <protection/>
    </xf>
    <xf numFmtId="37" fontId="0" fillId="0" borderId="0" xfId="75" applyFont="1" applyFill="1" applyBorder="1" applyAlignment="1" applyProtection="1">
      <alignment horizontal="left"/>
      <protection/>
    </xf>
    <xf numFmtId="37" fontId="5" fillId="0" borderId="0" xfId="75" applyFont="1" applyFill="1" applyBorder="1" applyAlignment="1" applyProtection="1">
      <alignment horizontal="left"/>
      <protection/>
    </xf>
    <xf numFmtId="37" fontId="0" fillId="0" borderId="0" xfId="76" applyFont="1" applyFill="1" applyBorder="1" applyAlignment="1" applyProtection="1">
      <alignment horizontal="left"/>
      <protection/>
    </xf>
    <xf numFmtId="3" fontId="7" fillId="0" borderId="0" xfId="0" applyNumberFormat="1" applyFont="1" applyAlignment="1">
      <alignment/>
    </xf>
    <xf numFmtId="37" fontId="5" fillId="0" borderId="0" xfId="76" applyFont="1" applyFill="1" applyBorder="1" applyAlignment="1" applyProtection="1">
      <alignment horizontal="left"/>
      <protection/>
    </xf>
    <xf numFmtId="37" fontId="0" fillId="0" borderId="0" xfId="79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37" fontId="0" fillId="0" borderId="0" xfId="77" applyFont="1" applyFill="1" applyBorder="1" applyAlignment="1" applyProtection="1">
      <alignment horizontal="left"/>
      <protection/>
    </xf>
    <xf numFmtId="165" fontId="0" fillId="0" borderId="0" xfId="0" applyNumberFormat="1" applyAlignment="1">
      <alignment horizontal="left" indent="3"/>
    </xf>
    <xf numFmtId="3" fontId="0" fillId="0" borderId="0" xfId="77" applyNumberFormat="1" applyFont="1" applyFill="1" applyBorder="1">
      <alignment/>
      <protection/>
    </xf>
    <xf numFmtId="37" fontId="0" fillId="0" borderId="0" xfId="77" applyFont="1" applyFill="1" applyBorder="1" applyAlignment="1">
      <alignment horizontal="left"/>
      <protection/>
    </xf>
    <xf numFmtId="37" fontId="0" fillId="0" borderId="0" xfId="77" applyFont="1" applyFill="1" applyBorder="1">
      <alignment/>
      <protection/>
    </xf>
    <xf numFmtId="37" fontId="5" fillId="0" borderId="0" xfId="77" applyFont="1" applyFill="1" applyBorder="1" applyAlignment="1" applyProtection="1">
      <alignment horizontal="left"/>
      <protection/>
    </xf>
    <xf numFmtId="164" fontId="5" fillId="0" borderId="0" xfId="0" applyNumberFormat="1" applyFont="1" applyAlignment="1">
      <alignment/>
    </xf>
    <xf numFmtId="37" fontId="0" fillId="0" borderId="0" xfId="78" applyFont="1" applyFill="1" applyBorder="1" applyAlignment="1" applyProtection="1">
      <alignment horizontal="left"/>
      <protection/>
    </xf>
    <xf numFmtId="37" fontId="5" fillId="0" borderId="0" xfId="78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3" fontId="0" fillId="0" borderId="0" xfId="79" applyNumberFormat="1" applyFont="1" applyFill="1" applyBorder="1">
      <alignment/>
      <protection/>
    </xf>
    <xf numFmtId="37" fontId="5" fillId="0" borderId="0" xfId="79" applyFont="1" applyFill="1" applyBorder="1" applyAlignment="1" applyProtection="1">
      <alignment horizontal="left"/>
      <protection/>
    </xf>
    <xf numFmtId="37" fontId="0" fillId="0" borderId="0" xfId="80" applyFont="1" applyFill="1" applyBorder="1" applyAlignment="1" applyProtection="1">
      <alignment horizontal="left"/>
      <protection/>
    </xf>
    <xf numFmtId="37" fontId="5" fillId="0" borderId="0" xfId="80" applyFont="1" applyFill="1" applyBorder="1" applyAlignment="1" applyProtection="1">
      <alignment horizontal="left"/>
      <protection/>
    </xf>
    <xf numFmtId="37" fontId="0" fillId="0" borderId="0" xfId="81" applyFont="1" applyFill="1" applyBorder="1" applyAlignment="1" applyProtection="1">
      <alignment horizontal="left"/>
      <protection/>
    </xf>
    <xf numFmtId="3" fontId="0" fillId="0" borderId="0" xfId="81" applyNumberFormat="1" applyFont="1" applyFill="1" applyBorder="1">
      <alignment/>
      <protection/>
    </xf>
    <xf numFmtId="37" fontId="0" fillId="0" borderId="0" xfId="82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7" fontId="5" fillId="0" borderId="0" xfId="82" applyFont="1" applyFill="1" applyBorder="1" applyAlignment="1" applyProtection="1">
      <alignment horizontal="left"/>
      <protection/>
    </xf>
    <xf numFmtId="3" fontId="5" fillId="0" borderId="0" xfId="47" applyNumberFormat="1" applyFont="1" applyFill="1" applyAlignment="1">
      <alignment/>
    </xf>
    <xf numFmtId="3" fontId="0" fillId="0" borderId="0" xfId="85" applyNumberFormat="1" applyFont="1" applyFill="1" applyBorder="1" applyAlignment="1">
      <alignment horizontal="left"/>
      <protection/>
    </xf>
    <xf numFmtId="0" fontId="0" fillId="0" borderId="0" xfId="85" applyNumberFormat="1" applyFont="1" applyAlignment="1">
      <alignment/>
      <protection/>
    </xf>
    <xf numFmtId="3" fontId="0" fillId="0" borderId="0" xfId="85" applyNumberFormat="1" applyFont="1" applyFill="1" applyBorder="1" applyAlignment="1">
      <alignment/>
      <protection/>
    </xf>
    <xf numFmtId="3" fontId="5" fillId="0" borderId="0" xfId="85" applyNumberFormat="1" applyFont="1" applyFill="1" applyBorder="1" applyAlignment="1">
      <alignment horizontal="left"/>
      <protection/>
    </xf>
    <xf numFmtId="37" fontId="0" fillId="0" borderId="0" xfId="83" applyNumberFormat="1" applyFont="1" applyFill="1" applyBorder="1" applyAlignment="1" applyProtection="1">
      <alignment horizontal="left"/>
      <protection/>
    </xf>
    <xf numFmtId="37" fontId="5" fillId="0" borderId="0" xfId="83" applyNumberFormat="1" applyFont="1" applyFill="1" applyBorder="1" applyAlignment="1" applyProtection="1">
      <alignment horizontal="left"/>
      <protection/>
    </xf>
    <xf numFmtId="3" fontId="10" fillId="0" borderId="0" xfId="0" applyNumberFormat="1" applyFont="1" applyFill="1" applyAlignment="1">
      <alignment/>
    </xf>
    <xf numFmtId="37" fontId="0" fillId="0" borderId="0" xfId="84" applyFont="1" applyFill="1" applyBorder="1" applyAlignment="1" applyProtection="1">
      <alignment horizontal="left"/>
      <protection/>
    </xf>
    <xf numFmtId="37" fontId="5" fillId="0" borderId="0" xfId="84" applyFont="1" applyFill="1" applyBorder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165" fontId="5" fillId="0" borderId="0" xfId="114" applyNumberFormat="1" applyFont="1" applyAlignment="1">
      <alignment/>
    </xf>
    <xf numFmtId="0" fontId="0" fillId="0" borderId="0" xfId="86" applyFont="1" applyFill="1" applyBorder="1">
      <alignment/>
      <protection/>
    </xf>
    <xf numFmtId="165" fontId="0" fillId="0" borderId="0" xfId="0" applyNumberFormat="1" applyAlignment="1">
      <alignment horizontal="right"/>
    </xf>
    <xf numFmtId="0" fontId="0" fillId="0" borderId="0" xfId="87" applyFont="1" applyFill="1" applyBorder="1">
      <alignment/>
      <protection/>
    </xf>
    <xf numFmtId="3" fontId="0" fillId="0" borderId="0" xfId="87" applyNumberFormat="1" applyFont="1" applyFill="1" applyBorder="1">
      <alignment/>
      <protection/>
    </xf>
    <xf numFmtId="37" fontId="0" fillId="0" borderId="0" xfId="88" applyFont="1" applyFill="1" applyBorder="1" applyAlignment="1" applyProtection="1">
      <alignment horizontal="left"/>
      <protection/>
    </xf>
    <xf numFmtId="37" fontId="5" fillId="0" borderId="0" xfId="88" applyFont="1" applyFill="1" applyBorder="1" applyAlignment="1" applyProtection="1">
      <alignment horizontal="left"/>
      <protection/>
    </xf>
    <xf numFmtId="0" fontId="0" fillId="0" borderId="0" xfId="89" applyFont="1" applyFill="1" applyBorder="1">
      <alignment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43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89" applyFont="1">
      <alignment/>
      <protection/>
    </xf>
    <xf numFmtId="3" fontId="0" fillId="0" borderId="0" xfId="8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90" applyNumberFormat="1" applyFont="1" applyFill="1" applyBorder="1" applyAlignment="1">
      <alignment horizontal="right"/>
      <protection/>
    </xf>
    <xf numFmtId="3" fontId="10" fillId="0" borderId="0" xfId="90" applyNumberFormat="1" applyFont="1" applyFill="1" applyBorder="1" applyAlignment="1" applyProtection="1">
      <alignment horizontal="right"/>
      <protection/>
    </xf>
    <xf numFmtId="37" fontId="0" fillId="0" borderId="0" xfId="9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/>
    </xf>
    <xf numFmtId="37" fontId="0" fillId="0" borderId="0" xfId="91" applyFont="1" applyFill="1" applyBorder="1" applyAlignment="1">
      <alignment horizontal="left"/>
      <protection/>
    </xf>
    <xf numFmtId="37" fontId="5" fillId="0" borderId="0" xfId="91" applyFont="1" applyFill="1" applyBorder="1" applyAlignment="1" applyProtection="1">
      <alignment horizontal="left"/>
      <protection/>
    </xf>
    <xf numFmtId="3" fontId="5" fillId="0" borderId="0" xfId="62" applyNumberFormat="1" applyFont="1" applyFill="1">
      <alignment/>
      <protection/>
    </xf>
    <xf numFmtId="0" fontId="0" fillId="0" borderId="0" xfId="92" applyFont="1" applyFill="1" applyBorder="1">
      <alignment/>
      <protection/>
    </xf>
    <xf numFmtId="3" fontId="0" fillId="0" borderId="0" xfId="42" applyNumberFormat="1" applyFont="1" applyFill="1" applyAlignment="1">
      <alignment/>
    </xf>
    <xf numFmtId="3" fontId="0" fillId="0" borderId="0" xfId="93" applyNumberFormat="1" applyFont="1" applyFill="1">
      <alignment/>
      <protection/>
    </xf>
    <xf numFmtId="3" fontId="0" fillId="0" borderId="0" xfId="93" applyNumberFormat="1" applyFont="1">
      <alignment/>
      <protection/>
    </xf>
    <xf numFmtId="3" fontId="0" fillId="0" borderId="0" xfId="62" applyNumberFormat="1" applyFont="1" applyFill="1">
      <alignment/>
      <protection/>
    </xf>
    <xf numFmtId="37" fontId="0" fillId="0" borderId="0" xfId="94" applyFont="1" applyFill="1" applyBorder="1" applyAlignment="1" applyProtection="1">
      <alignment horizontal="left"/>
      <protection/>
    </xf>
    <xf numFmtId="164" fontId="0" fillId="0" borderId="0" xfId="0" applyNumberFormat="1" applyAlignment="1">
      <alignment/>
    </xf>
    <xf numFmtId="37" fontId="5" fillId="0" borderId="0" xfId="94" applyFont="1" applyFill="1" applyBorder="1" applyAlignment="1" applyProtection="1">
      <alignment horizontal="left"/>
      <protection/>
    </xf>
    <xf numFmtId="0" fontId="0" fillId="0" borderId="0" xfId="95" applyFont="1" applyFill="1" applyBorder="1">
      <alignment/>
      <protection/>
    </xf>
    <xf numFmtId="0" fontId="0" fillId="0" borderId="0" xfId="95" applyFont="1" applyFill="1" applyBorder="1" applyAlignment="1">
      <alignment vertical="center"/>
      <protection/>
    </xf>
    <xf numFmtId="3" fontId="0" fillId="0" borderId="0" xfId="95" applyNumberFormat="1" applyFont="1" applyFill="1" applyBorder="1">
      <alignment/>
      <protection/>
    </xf>
    <xf numFmtId="0" fontId="0" fillId="0" borderId="0" xfId="114" applyNumberFormat="1" applyAlignment="1">
      <alignment/>
    </xf>
    <xf numFmtId="0" fontId="0" fillId="0" borderId="0" xfId="60" applyFont="1" applyFill="1" applyBorder="1" applyAlignment="1" applyProtection="1">
      <alignment horizontal="left"/>
      <protection/>
    </xf>
    <xf numFmtId="0" fontId="0" fillId="0" borderId="0" xfId="60" applyFont="1" applyFill="1" applyBorder="1" applyAlignment="1">
      <alignment horizontal="left"/>
      <protection/>
    </xf>
    <xf numFmtId="37" fontId="0" fillId="0" borderId="0" xfId="96" applyFont="1" applyFill="1" applyBorder="1" applyAlignment="1" applyProtection="1">
      <alignment horizontal="left"/>
      <protection/>
    </xf>
    <xf numFmtId="37" fontId="0" fillId="0" borderId="0" xfId="96" applyFont="1" applyFill="1" applyBorder="1">
      <alignment/>
      <protection/>
    </xf>
    <xf numFmtId="37" fontId="5" fillId="0" borderId="0" xfId="96" applyFont="1" applyFill="1" applyBorder="1">
      <alignment/>
      <protection/>
    </xf>
    <xf numFmtId="3" fontId="10" fillId="0" borderId="0" xfId="96" applyNumberFormat="1" applyFont="1" applyFill="1" applyBorder="1">
      <alignment/>
      <protection/>
    </xf>
    <xf numFmtId="37" fontId="0" fillId="0" borderId="0" xfId="97" applyFont="1" applyFill="1" applyBorder="1" applyAlignment="1" applyProtection="1">
      <alignment horizontal="left"/>
      <protection/>
    </xf>
    <xf numFmtId="37" fontId="0" fillId="0" borderId="0" xfId="0" applyNumberFormat="1" applyFill="1" applyAlignment="1">
      <alignment/>
    </xf>
    <xf numFmtId="37" fontId="5" fillId="0" borderId="0" xfId="97" applyFont="1" applyFill="1" applyBorder="1" applyAlignment="1" applyProtection="1">
      <alignment horizontal="left"/>
      <protection/>
    </xf>
    <xf numFmtId="37" fontId="0" fillId="0" borderId="0" xfId="98" applyFont="1" applyFill="1" applyBorder="1" applyAlignment="1" applyProtection="1">
      <alignment horizontal="left"/>
      <protection/>
    </xf>
    <xf numFmtId="37" fontId="5" fillId="0" borderId="0" xfId="98" applyFont="1" applyFill="1" applyBorder="1" applyAlignment="1" applyProtection="1">
      <alignment horizontal="left"/>
      <protection/>
    </xf>
    <xf numFmtId="0" fontId="0" fillId="0" borderId="0" xfId="99" applyFont="1" applyFill="1" applyBorder="1">
      <alignment/>
      <protection/>
    </xf>
    <xf numFmtId="0" fontId="5" fillId="0" borderId="0" xfId="99" applyFont="1" applyFill="1" applyBorder="1">
      <alignment/>
      <protection/>
    </xf>
    <xf numFmtId="3" fontId="0" fillId="0" borderId="0" xfId="42" applyNumberFormat="1" applyFont="1" applyAlignment="1">
      <alignment/>
    </xf>
    <xf numFmtId="3" fontId="0" fillId="0" borderId="0" xfId="100" applyNumberFormat="1" applyFont="1">
      <alignment/>
      <protection/>
    </xf>
    <xf numFmtId="37" fontId="0" fillId="0" borderId="0" xfId="101" applyFont="1" applyFill="1" applyBorder="1" applyAlignment="1" applyProtection="1">
      <alignment horizontal="left"/>
      <protection/>
    </xf>
    <xf numFmtId="37" fontId="5" fillId="0" borderId="0" xfId="101" applyFont="1" applyFill="1" applyBorder="1" applyAlignment="1">
      <alignment horizontal="left"/>
      <protection/>
    </xf>
    <xf numFmtId="0" fontId="0" fillId="0" borderId="0" xfId="102" applyNumberFormat="1" applyFont="1" applyFill="1" applyBorder="1" applyAlignment="1">
      <alignment horizontal="left"/>
      <protection/>
    </xf>
    <xf numFmtId="3" fontId="0" fillId="0" borderId="0" xfId="102" applyNumberFormat="1" applyFont="1" applyFill="1" applyBorder="1" applyAlignment="1">
      <alignment horizontal="right"/>
      <protection/>
    </xf>
    <xf numFmtId="37" fontId="0" fillId="0" borderId="0" xfId="103" applyFont="1" applyFill="1" applyBorder="1" applyAlignment="1" applyProtection="1">
      <alignment horizontal="left"/>
      <protection/>
    </xf>
    <xf numFmtId="38" fontId="7" fillId="0" borderId="0" xfId="70" applyNumberFormat="1" applyFont="1" applyFill="1" applyBorder="1" applyProtection="1">
      <alignment/>
      <protection/>
    </xf>
    <xf numFmtId="38" fontId="0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3" fontId="0" fillId="0" borderId="0" xfId="103" applyNumberFormat="1" applyFont="1" applyFill="1" applyBorder="1" applyAlignment="1">
      <alignment horizontal="right"/>
      <protection/>
    </xf>
    <xf numFmtId="37" fontId="5" fillId="0" borderId="0" xfId="103" applyFont="1" applyFill="1" applyBorder="1" applyAlignment="1" applyProtection="1">
      <alignment horizontal="left"/>
      <protection/>
    </xf>
    <xf numFmtId="37" fontId="10" fillId="0" borderId="0" xfId="70" applyNumberFormat="1" applyFont="1" applyFill="1" applyBorder="1" applyProtection="1">
      <alignment/>
      <protection/>
    </xf>
    <xf numFmtId="38" fontId="0" fillId="0" borderId="0" xfId="0" applyNumberFormat="1" applyAlignment="1">
      <alignment/>
    </xf>
    <xf numFmtId="37" fontId="7" fillId="0" borderId="0" xfId="70" applyFont="1" applyFill="1" applyBorder="1" applyAlignment="1">
      <alignment/>
      <protection/>
    </xf>
    <xf numFmtId="37" fontId="0" fillId="0" borderId="0" xfId="104" applyFont="1" applyFill="1" applyBorder="1" applyAlignment="1" applyProtection="1">
      <alignment horizontal="left"/>
      <protection/>
    </xf>
    <xf numFmtId="165" fontId="0" fillId="0" borderId="0" xfId="0" applyNumberFormat="1" applyFill="1" applyAlignment="1">
      <alignment/>
    </xf>
    <xf numFmtId="37" fontId="5" fillId="0" borderId="0" xfId="104" applyFont="1" applyFill="1" applyBorder="1" applyAlignment="1" applyProtection="1">
      <alignment horizontal="left"/>
      <protection/>
    </xf>
    <xf numFmtId="0" fontId="0" fillId="0" borderId="0" xfId="106" applyFont="1" applyFill="1" applyBorder="1">
      <alignment/>
      <protection/>
    </xf>
    <xf numFmtId="37" fontId="0" fillId="0" borderId="0" xfId="105" applyFont="1" applyFill="1" applyBorder="1" applyProtection="1">
      <alignment/>
      <protection/>
    </xf>
    <xf numFmtId="37" fontId="0" fillId="0" borderId="0" xfId="105" applyFont="1">
      <alignment/>
      <protection/>
    </xf>
    <xf numFmtId="3" fontId="0" fillId="0" borderId="0" xfId="105" applyNumberFormat="1" applyFont="1" applyFill="1" applyBorder="1" applyAlignment="1">
      <alignment horizontal="right"/>
      <protection/>
    </xf>
    <xf numFmtId="37" fontId="5" fillId="0" borderId="0" xfId="105" applyFont="1" applyFill="1" applyBorder="1" applyProtection="1">
      <alignment/>
      <protection/>
    </xf>
    <xf numFmtId="0" fontId="0" fillId="0" borderId="0" xfId="108" applyFont="1" applyFill="1" applyBorder="1" applyAlignment="1" applyProtection="1">
      <alignment horizontal="left"/>
      <protection/>
    </xf>
    <xf numFmtId="0" fontId="0" fillId="0" borderId="0" xfId="108" applyFont="1" applyFill="1" applyBorder="1" applyAlignment="1">
      <alignment horizontal="left"/>
      <protection/>
    </xf>
    <xf numFmtId="3" fontId="0" fillId="0" borderId="0" xfId="42" applyNumberFormat="1" applyFont="1" applyFill="1" applyBorder="1" applyAlignment="1">
      <alignment/>
    </xf>
    <xf numFmtId="0" fontId="5" fillId="0" borderId="0" xfId="108" applyFont="1" applyFill="1" applyBorder="1" applyAlignment="1">
      <alignment horizontal="left"/>
      <protection/>
    </xf>
    <xf numFmtId="37" fontId="0" fillId="0" borderId="0" xfId="107" applyFont="1" applyFill="1" applyBorder="1" applyAlignment="1" applyProtection="1">
      <alignment horizontal="left"/>
      <protection/>
    </xf>
    <xf numFmtId="0" fontId="0" fillId="0" borderId="0" xfId="110" applyFont="1" applyAlignment="1">
      <alignment horizontal="left"/>
      <protection/>
    </xf>
    <xf numFmtId="3" fontId="0" fillId="0" borderId="0" xfId="0" applyNumberFormat="1" applyFill="1" applyBorder="1" applyAlignment="1">
      <alignment/>
    </xf>
    <xf numFmtId="37" fontId="0" fillId="0" borderId="0" xfId="107" applyFont="1" applyFill="1" applyBorder="1" applyAlignment="1">
      <alignment horizontal="left"/>
      <protection/>
    </xf>
    <xf numFmtId="37" fontId="5" fillId="0" borderId="0" xfId="107" applyFont="1" applyFill="1" applyBorder="1" applyAlignment="1">
      <alignment horizontal="left"/>
      <protection/>
    </xf>
    <xf numFmtId="165" fontId="0" fillId="0" borderId="0" xfId="114" applyNumberFormat="1" applyFill="1" applyAlignment="1">
      <alignment/>
    </xf>
    <xf numFmtId="0" fontId="0" fillId="0" borderId="0" xfId="109" applyFont="1" applyFill="1" applyBorder="1" applyAlignment="1">
      <alignment horizontal="left"/>
      <protection/>
    </xf>
    <xf numFmtId="3" fontId="7" fillId="0" borderId="0" xfId="0" applyNumberFormat="1" applyFont="1" applyFill="1" applyAlignment="1">
      <alignment/>
    </xf>
    <xf numFmtId="0" fontId="5" fillId="0" borderId="0" xfId="109" applyFont="1" applyFill="1" applyBorder="1" applyAlignment="1">
      <alignment horizontal="left"/>
      <protection/>
    </xf>
    <xf numFmtId="3" fontId="10" fillId="0" borderId="0" xfId="109" applyNumberFormat="1" applyFont="1" applyFill="1" applyBorder="1" applyAlignment="1">
      <alignment horizontal="right"/>
      <protection/>
    </xf>
    <xf numFmtId="165" fontId="0" fillId="0" borderId="0" xfId="114" applyNumberFormat="1" applyFont="1" applyAlignment="1">
      <alignment/>
    </xf>
    <xf numFmtId="37" fontId="0" fillId="0" borderId="0" xfId="111" applyFont="1" applyFill="1" applyBorder="1">
      <alignment/>
      <protection/>
    </xf>
    <xf numFmtId="37" fontId="5" fillId="0" borderId="0" xfId="111" applyFont="1" applyFill="1" applyBorder="1">
      <alignment/>
      <protection/>
    </xf>
    <xf numFmtId="3" fontId="0" fillId="0" borderId="0" xfId="111" applyNumberFormat="1" applyFont="1" applyFill="1" applyBorder="1">
      <alignment/>
      <protection/>
    </xf>
    <xf numFmtId="3" fontId="0" fillId="0" borderId="0" xfId="114" applyNumberFormat="1" applyAlignment="1">
      <alignment/>
    </xf>
    <xf numFmtId="3" fontId="0" fillId="0" borderId="0" xfId="94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7" fillId="0" borderId="0" xfId="61" applyNumberFormat="1" applyFont="1" applyFill="1" applyBorder="1" applyAlignment="1" applyProtection="1">
      <alignment/>
      <protection/>
    </xf>
    <xf numFmtId="10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41" fontId="0" fillId="0" borderId="0" xfId="0" applyNumberFormat="1" applyAlignment="1">
      <alignment/>
    </xf>
    <xf numFmtId="3" fontId="7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7" fillId="0" borderId="7" xfId="112" applyNumberFormat="1" applyFont="1" applyFill="1" applyAlignment="1">
      <alignment/>
    </xf>
    <xf numFmtId="3" fontId="0" fillId="0" borderId="0" xfId="43" applyNumberFormat="1" applyFont="1" applyAlignment="1">
      <alignment/>
    </xf>
    <xf numFmtId="164" fontId="0" fillId="0" borderId="0" xfId="42" applyNumberFormat="1" applyFont="1" applyAlignment="1">
      <alignment/>
    </xf>
    <xf numFmtId="3" fontId="7" fillId="0" borderId="0" xfId="62" applyNumberFormat="1" applyFont="1">
      <alignment/>
      <protection/>
    </xf>
    <xf numFmtId="37" fontId="3" fillId="0" borderId="0" xfId="62">
      <alignment/>
      <protection/>
    </xf>
    <xf numFmtId="3" fontId="0" fillId="0" borderId="0" xfId="89" applyNumberFormat="1" applyFont="1" applyFill="1" applyBorder="1" applyAlignment="1">
      <alignment horizontal="right"/>
      <protection/>
    </xf>
    <xf numFmtId="37" fontId="7" fillId="0" borderId="0" xfId="62" applyFont="1" applyFill="1">
      <alignment/>
      <protection/>
    </xf>
    <xf numFmtId="164" fontId="0" fillId="0" borderId="0" xfId="42" applyNumberFormat="1" applyFont="1" applyFill="1" applyAlignment="1">
      <alignment/>
    </xf>
    <xf numFmtId="164" fontId="7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62" applyNumberFormat="1" applyFont="1" applyBorder="1">
      <alignment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62" applyNumberFormat="1" applyFont="1" applyBorder="1">
      <alignment/>
      <protection/>
    </xf>
    <xf numFmtId="3" fontId="7" fillId="0" borderId="0" xfId="42" applyNumberFormat="1" applyFont="1" applyFill="1" applyAlignment="1">
      <alignment/>
    </xf>
    <xf numFmtId="37" fontId="7" fillId="0" borderId="0" xfId="105" applyFont="1" applyFill="1" applyBorder="1">
      <alignment/>
      <protection/>
    </xf>
    <xf numFmtId="37" fontId="7" fillId="0" borderId="0" xfId="105" applyFont="1" applyFill="1" applyBorder="1" applyProtection="1">
      <alignment/>
      <protection/>
    </xf>
    <xf numFmtId="0" fontId="0" fillId="0" borderId="0" xfId="0" applyAlignment="1">
      <alignment wrapText="1"/>
    </xf>
    <xf numFmtId="37" fontId="7" fillId="0" borderId="0" xfId="62" applyFont="1" applyAlignment="1">
      <alignment wrapText="1"/>
      <protection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rapevine_October3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1998" xfId="59"/>
    <cellStyle name="Normal_1998 " xfId="60"/>
    <cellStyle name="Normal_alabama" xfId="61"/>
    <cellStyle name="Normal_alaska" xfId="62"/>
    <cellStyle name="Normal_arizona" xfId="63"/>
    <cellStyle name="Normal_arkansas" xfId="64"/>
    <cellStyle name="Normal_colorado" xfId="65"/>
    <cellStyle name="Normal_connecticut" xfId="66"/>
    <cellStyle name="Normal_delaware" xfId="67"/>
    <cellStyle name="Normal_florida" xfId="68"/>
    <cellStyle name="Normal_georgia" xfId="69"/>
    <cellStyle name="Normal_Grape03w2" xfId="70"/>
    <cellStyle name="Normal_hawaii" xfId="71"/>
    <cellStyle name="Normal_idaho" xfId="72"/>
    <cellStyle name="Normal_illinois_FY03 Chronicle Workbook" xfId="73"/>
    <cellStyle name="Normal_indiana" xfId="74"/>
    <cellStyle name="Normal_iowa" xfId="75"/>
    <cellStyle name="Normal_kansas" xfId="76"/>
    <cellStyle name="Normal_louisiana" xfId="77"/>
    <cellStyle name="Normal_maine" xfId="78"/>
    <cellStyle name="Normal_maryland" xfId="79"/>
    <cellStyle name="Normal_massachusetts" xfId="80"/>
    <cellStyle name="Normal_michigan" xfId="81"/>
    <cellStyle name="Normal_minnesota" xfId="82"/>
    <cellStyle name="Normal_missouri" xfId="83"/>
    <cellStyle name="Normal_montana" xfId="84"/>
    <cellStyle name="Normal_MS FY03 Grapevine Worksheet (new format)_FY03 Chronicle Workbook" xfId="85"/>
    <cellStyle name="Normal_nebraska" xfId="86"/>
    <cellStyle name="Normal_nevada" xfId="87"/>
    <cellStyle name="Normal_new hampshire" xfId="88"/>
    <cellStyle name="Normal_new jersey" xfId="89"/>
    <cellStyle name="Normal_new mexico" xfId="90"/>
    <cellStyle name="Normal_new york" xfId="91"/>
    <cellStyle name="Normal_north carolina" xfId="92"/>
    <cellStyle name="Normal_North Carolina_05" xfId="93"/>
    <cellStyle name="Normal_north dakota" xfId="94"/>
    <cellStyle name="Normal_OH FY03 Grapevine Worksheet" xfId="95"/>
    <cellStyle name="Normal_oregon" xfId="96"/>
    <cellStyle name="Normal_penn" xfId="97"/>
    <cellStyle name="Normal_rhode island" xfId="98"/>
    <cellStyle name="Normal_south carolina" xfId="99"/>
    <cellStyle name="Normal_South Carolina_05" xfId="100"/>
    <cellStyle name="Normal_south dakota" xfId="101"/>
    <cellStyle name="Normal_Tennessee" xfId="102"/>
    <cellStyle name="Normal_texas" xfId="103"/>
    <cellStyle name="Normal_utah" xfId="104"/>
    <cellStyle name="Normal_VA FY02 Worksheet" xfId="105"/>
    <cellStyle name="Normal_vermont" xfId="106"/>
    <cellStyle name="Normal_w virginia" xfId="107"/>
    <cellStyle name="Normal_washington" xfId="108"/>
    <cellStyle name="Normal_wisconsin" xfId="109"/>
    <cellStyle name="Normal_WV" xfId="110"/>
    <cellStyle name="Normal_wyoming" xfId="111"/>
    <cellStyle name="Note" xfId="112"/>
    <cellStyle name="Output" xfId="113"/>
    <cellStyle name="Percent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zoomScalePageLayoutView="0" workbookViewId="0" topLeftCell="A7">
      <selection activeCell="B23" sqref="B23"/>
    </sheetView>
  </sheetViews>
  <sheetFormatPr defaultColWidth="9.140625" defaultRowHeight="12.75"/>
  <cols>
    <col min="1" max="1" width="40.7109375" style="2" customWidth="1"/>
    <col min="2" max="3" width="12.7109375" style="2" customWidth="1"/>
    <col min="4" max="4" width="2.8515625" style="2" customWidth="1"/>
    <col min="5" max="5" width="12.7109375" style="2" customWidth="1"/>
    <col min="6" max="6" width="2.7109375" style="2" customWidth="1"/>
    <col min="7" max="16384" width="9.140625" style="2" customWidth="1"/>
  </cols>
  <sheetData>
    <row r="1" ht="12.75">
      <c r="A1" s="1" t="s">
        <v>0</v>
      </c>
    </row>
    <row r="3" spans="1:6" ht="12.75">
      <c r="A3" s="3"/>
      <c r="B3" s="4" t="s">
        <v>1</v>
      </c>
      <c r="C3" s="4" t="s">
        <v>1</v>
      </c>
      <c r="D3" s="4"/>
      <c r="E3" s="4" t="s">
        <v>2</v>
      </c>
      <c r="F3" s="3"/>
    </row>
    <row r="4" spans="1:6" ht="12.75">
      <c r="A4" s="6" t="s">
        <v>3</v>
      </c>
      <c r="B4" s="4" t="s">
        <v>477</v>
      </c>
      <c r="C4" s="4" t="s">
        <v>478</v>
      </c>
      <c r="D4" s="4"/>
      <c r="E4" s="4" t="s">
        <v>6</v>
      </c>
      <c r="F4" s="3"/>
    </row>
    <row r="5" spans="1:5" s="10" customFormat="1" ht="12.75">
      <c r="A5" s="7"/>
      <c r="B5" s="8"/>
      <c r="C5" s="9"/>
      <c r="D5" s="9"/>
      <c r="E5" s="8"/>
    </row>
    <row r="6" spans="1:7" ht="12.75">
      <c r="A6" s="11" t="s">
        <v>7</v>
      </c>
      <c r="B6" s="216">
        <v>615555.724</v>
      </c>
      <c r="C6" s="216">
        <v>547507.904</v>
      </c>
      <c r="E6" s="13">
        <f aca="true" t="shared" si="0" ref="E6:E21">(C6-B6)/B6</f>
        <v>-0.11054696974924087</v>
      </c>
      <c r="G6" s="21"/>
    </row>
    <row r="7" spans="1:7" ht="12">
      <c r="A7" s="11" t="s">
        <v>8</v>
      </c>
      <c r="B7" s="12">
        <v>336610.80499999993</v>
      </c>
      <c r="C7" s="12">
        <v>293704.384</v>
      </c>
      <c r="E7" s="13">
        <f t="shared" si="0"/>
        <v>-0.12746596473633673</v>
      </c>
      <c r="G7" s="21"/>
    </row>
    <row r="8" spans="1:7" ht="12">
      <c r="A8" s="14" t="s">
        <v>9</v>
      </c>
      <c r="B8" s="12">
        <v>139736.929</v>
      </c>
      <c r="C8" s="12">
        <v>121854.973</v>
      </c>
      <c r="E8" s="13">
        <f t="shared" si="0"/>
        <v>-0.12796872042321758</v>
      </c>
      <c r="G8" s="21"/>
    </row>
    <row r="9" spans="1:7" ht="12">
      <c r="A9" s="14" t="s">
        <v>10</v>
      </c>
      <c r="B9" s="12">
        <v>49736.935</v>
      </c>
      <c r="C9" s="12">
        <v>44764.198</v>
      </c>
      <c r="E9" s="13">
        <f t="shared" si="0"/>
        <v>-0.09998076881898736</v>
      </c>
      <c r="G9" s="21"/>
    </row>
    <row r="10" spans="1:7" ht="12">
      <c r="A10" s="11" t="s">
        <v>11</v>
      </c>
      <c r="B10" s="12">
        <v>49266.559</v>
      </c>
      <c r="C10" s="12">
        <v>47600.726</v>
      </c>
      <c r="E10" s="13">
        <f t="shared" si="0"/>
        <v>-0.03381265170153245</v>
      </c>
      <c r="G10" s="21"/>
    </row>
    <row r="11" spans="1:7" ht="12">
      <c r="A11" s="11" t="s">
        <v>15</v>
      </c>
      <c r="B11" s="12">
        <v>15148.593</v>
      </c>
      <c r="C11" s="12">
        <v>13807.242</v>
      </c>
      <c r="E11" s="13">
        <f t="shared" si="0"/>
        <v>-0.08854624320555714</v>
      </c>
      <c r="G11" s="21"/>
    </row>
    <row r="12" spans="1:7" ht="12">
      <c r="A12" s="11" t="s">
        <v>479</v>
      </c>
      <c r="B12" s="12">
        <v>49306.1</v>
      </c>
      <c r="C12" s="12">
        <v>44339.2</v>
      </c>
      <c r="E12" s="13">
        <f t="shared" si="0"/>
        <v>-0.10073601440795361</v>
      </c>
      <c r="G12" s="21"/>
    </row>
    <row r="13" spans="1:7" ht="12">
      <c r="A13" s="11" t="s">
        <v>480</v>
      </c>
      <c r="B13" s="12">
        <v>62457.971</v>
      </c>
      <c r="C13" s="12">
        <v>55095.408</v>
      </c>
      <c r="E13" s="13">
        <f t="shared" si="0"/>
        <v>-0.1178802782434286</v>
      </c>
      <c r="G13" s="21"/>
    </row>
    <row r="14" spans="1:7" ht="12">
      <c r="A14" s="11" t="s">
        <v>13</v>
      </c>
      <c r="B14" s="12">
        <v>24153.548</v>
      </c>
      <c r="C14" s="12">
        <v>21787.526</v>
      </c>
      <c r="E14" s="13">
        <f t="shared" si="0"/>
        <v>-0.09795753402357274</v>
      </c>
      <c r="G14" s="21"/>
    </row>
    <row r="15" spans="1:7" ht="12">
      <c r="A15" s="11" t="s">
        <v>12</v>
      </c>
      <c r="B15" s="12">
        <v>33906.526</v>
      </c>
      <c r="C15" s="12">
        <v>30741.447</v>
      </c>
      <c r="E15" s="13">
        <f t="shared" si="0"/>
        <v>-0.09334719221898458</v>
      </c>
      <c r="G15" s="21"/>
    </row>
    <row r="16" spans="1:7" ht="12">
      <c r="A16" s="11" t="s">
        <v>14</v>
      </c>
      <c r="B16" s="12">
        <v>17058.698</v>
      </c>
      <c r="C16" s="12">
        <v>15201.477</v>
      </c>
      <c r="E16" s="13">
        <f t="shared" si="0"/>
        <v>-0.10887237701259496</v>
      </c>
      <c r="G16" s="21"/>
    </row>
    <row r="17" spans="1:7" ht="12">
      <c r="A17" s="15" t="s">
        <v>448</v>
      </c>
      <c r="B17" s="12">
        <v>378218.08</v>
      </c>
      <c r="C17" s="12">
        <v>360819.608</v>
      </c>
      <c r="E17" s="13">
        <f t="shared" si="0"/>
        <v>-0.046001164196063836</v>
      </c>
      <c r="G17" s="21"/>
    </row>
    <row r="18" spans="1:7" ht="12">
      <c r="A18" s="15" t="s">
        <v>17</v>
      </c>
      <c r="B18" s="12">
        <v>18701.956</v>
      </c>
      <c r="C18" s="12">
        <v>16134.263</v>
      </c>
      <c r="E18" s="13">
        <f t="shared" si="0"/>
        <v>-0.13729542514162676</v>
      </c>
      <c r="G18" s="21"/>
    </row>
    <row r="19" spans="1:7" ht="12">
      <c r="A19" s="14" t="s">
        <v>18</v>
      </c>
      <c r="B19" s="12">
        <v>5024.304</v>
      </c>
      <c r="C19" s="12">
        <v>4377.533</v>
      </c>
      <c r="E19" s="13">
        <f t="shared" si="0"/>
        <v>-0.12872847662084136</v>
      </c>
      <c r="G19" s="21"/>
    </row>
    <row r="20" spans="1:7" ht="12">
      <c r="A20" s="14" t="s">
        <v>19</v>
      </c>
      <c r="B20" s="16">
        <v>31648.917999999998</v>
      </c>
      <c r="C20" s="16">
        <v>29926.79</v>
      </c>
      <c r="E20" s="13">
        <f t="shared" si="0"/>
        <v>-0.05441348737419703</v>
      </c>
      <c r="G20" s="21"/>
    </row>
    <row r="21" spans="1:7" ht="12">
      <c r="A21" s="14" t="s">
        <v>20</v>
      </c>
      <c r="B21" s="12">
        <v>133218.57</v>
      </c>
      <c r="C21" s="12">
        <v>106588.149</v>
      </c>
      <c r="E21" s="13">
        <f t="shared" si="0"/>
        <v>-0.19990021661394505</v>
      </c>
      <c r="G21" s="21"/>
    </row>
    <row r="22" spans="2:7" ht="12">
      <c r="B22"/>
      <c r="C22"/>
      <c r="E22" s="13"/>
      <c r="G22" s="21"/>
    </row>
    <row r="23" spans="1:7" ht="12.75">
      <c r="A23" s="17" t="s">
        <v>21</v>
      </c>
      <c r="B23" s="18">
        <f>SUM(B6:B21)</f>
        <v>1959750.2160000005</v>
      </c>
      <c r="C23" s="18">
        <f>SUM(C6:C21)</f>
        <v>1754250.828</v>
      </c>
      <c r="E23" s="19">
        <f>(C23-B23)/B23</f>
        <v>-0.10485998997333466</v>
      </c>
      <c r="G23" s="21"/>
    </row>
    <row r="24" spans="2:7" ht="12">
      <c r="B24" s="12"/>
      <c r="C24" s="12"/>
      <c r="D24" s="12"/>
      <c r="E24" s="12"/>
      <c r="F24" s="12"/>
      <c r="G24" s="12"/>
    </row>
    <row r="27" ht="12">
      <c r="C27" s="20"/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="125" zoomScaleNormal="125" zoomScalePageLayoutView="0" workbookViewId="0" topLeftCell="A19">
      <selection activeCell="B31" sqref="B31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28.140625" style="0" customWidth="1"/>
  </cols>
  <sheetData>
    <row r="1" ht="12.75">
      <c r="A1" s="33" t="s">
        <v>81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ht="12">
      <c r="A6" t="s">
        <v>82</v>
      </c>
    </row>
    <row r="7" spans="1:5" ht="12">
      <c r="A7" s="68" t="s">
        <v>83</v>
      </c>
      <c r="B7" s="36">
        <v>464693</v>
      </c>
      <c r="C7" s="36">
        <v>494404</v>
      </c>
      <c r="E7" s="37">
        <f aca="true" t="shared" si="0" ref="E7:E29">(C7-B7)/B7</f>
        <v>0.06393683571734457</v>
      </c>
    </row>
    <row r="8" spans="1:5" ht="12">
      <c r="A8" s="68" t="s">
        <v>84</v>
      </c>
      <c r="B8" s="36">
        <v>249230</v>
      </c>
      <c r="C8" s="36">
        <v>280099</v>
      </c>
      <c r="E8" s="37">
        <f t="shared" si="0"/>
        <v>0.12385748104160815</v>
      </c>
    </row>
    <row r="9" spans="1:5" ht="12.75">
      <c r="A9" s="68" t="s">
        <v>85</v>
      </c>
      <c r="B9" s="220">
        <v>203036</v>
      </c>
      <c r="C9" s="221">
        <v>225800</v>
      </c>
      <c r="E9" s="37">
        <f t="shared" si="0"/>
        <v>0.11211804803089108</v>
      </c>
    </row>
    <row r="10" spans="1:5" ht="12">
      <c r="A10" s="68" t="s">
        <v>86</v>
      </c>
      <c r="B10" s="36">
        <v>153748</v>
      </c>
      <c r="C10" s="36">
        <v>167073</v>
      </c>
      <c r="E10" s="37">
        <f t="shared" si="0"/>
        <v>0.08666779405260557</v>
      </c>
    </row>
    <row r="11" spans="1:5" ht="12">
      <c r="A11" s="68" t="s">
        <v>87</v>
      </c>
      <c r="B11" s="36">
        <v>92368</v>
      </c>
      <c r="C11" s="36">
        <v>99779</v>
      </c>
      <c r="E11" s="37">
        <f t="shared" si="0"/>
        <v>0.08023341416940932</v>
      </c>
    </row>
    <row r="12" spans="1:5" ht="12">
      <c r="A12" s="68" t="s">
        <v>88</v>
      </c>
      <c r="B12" s="36">
        <v>53018</v>
      </c>
      <c r="C12" s="36">
        <v>57135</v>
      </c>
      <c r="E12" s="37">
        <f t="shared" si="0"/>
        <v>0.0776528726093025</v>
      </c>
    </row>
    <row r="13" spans="1:5" ht="12">
      <c r="A13" s="68" t="s">
        <v>89</v>
      </c>
      <c r="B13" s="36">
        <v>80717</v>
      </c>
      <c r="C13" s="52">
        <v>92270</v>
      </c>
      <c r="E13" s="37">
        <f t="shared" si="0"/>
        <v>0.1431297000631837</v>
      </c>
    </row>
    <row r="14" spans="1:5" ht="12">
      <c r="A14" s="68" t="s">
        <v>90</v>
      </c>
      <c r="B14" s="36">
        <v>48173</v>
      </c>
      <c r="C14" s="52">
        <v>53451</v>
      </c>
      <c r="E14" s="37">
        <f t="shared" si="0"/>
        <v>0.10956344840470802</v>
      </c>
    </row>
    <row r="15" spans="1:5" ht="12">
      <c r="A15" s="68" t="s">
        <v>91</v>
      </c>
      <c r="B15" s="36">
        <v>32358</v>
      </c>
      <c r="C15" s="52">
        <v>37112</v>
      </c>
      <c r="E15" s="37">
        <f t="shared" si="0"/>
        <v>0.14691884541689845</v>
      </c>
    </row>
    <row r="16" spans="1:5" ht="12">
      <c r="A16" s="68" t="s">
        <v>92</v>
      </c>
      <c r="B16" s="36">
        <v>36904</v>
      </c>
      <c r="C16" s="52">
        <v>40437</v>
      </c>
      <c r="E16" s="37">
        <f t="shared" si="0"/>
        <v>0.09573487968783871</v>
      </c>
    </row>
    <row r="17" spans="1:5" ht="12">
      <c r="A17" s="68" t="s">
        <v>93</v>
      </c>
      <c r="B17" s="36">
        <v>21267</v>
      </c>
      <c r="C17" s="52">
        <v>24286</v>
      </c>
      <c r="E17" s="37">
        <f t="shared" si="0"/>
        <v>0.14195702261720036</v>
      </c>
    </row>
    <row r="18" spans="1:5" ht="12">
      <c r="A18" s="68" t="s">
        <v>94</v>
      </c>
      <c r="B18" s="36">
        <v>28343</v>
      </c>
      <c r="C18" s="52">
        <v>31247</v>
      </c>
      <c r="E18" s="37">
        <f t="shared" si="0"/>
        <v>0.10245916099213209</v>
      </c>
    </row>
    <row r="19" spans="1:5" ht="12">
      <c r="A19" s="68" t="s">
        <v>95</v>
      </c>
      <c r="B19" s="36">
        <v>22774</v>
      </c>
      <c r="C19" s="52">
        <v>24534</v>
      </c>
      <c r="E19" s="37">
        <f t="shared" si="0"/>
        <v>0.07728111003776236</v>
      </c>
    </row>
    <row r="20" spans="1:5" ht="12">
      <c r="A20" s="68" t="s">
        <v>96</v>
      </c>
      <c r="B20" s="36">
        <v>32584</v>
      </c>
      <c r="C20" s="52">
        <v>35323</v>
      </c>
      <c r="E20" s="37">
        <f t="shared" si="0"/>
        <v>0.0840596611834029</v>
      </c>
    </row>
    <row r="21" spans="1:5" ht="12">
      <c r="A21" s="68" t="s">
        <v>97</v>
      </c>
      <c r="B21" s="36">
        <v>19106</v>
      </c>
      <c r="C21" s="52">
        <v>21898</v>
      </c>
      <c r="E21" s="37">
        <f t="shared" si="0"/>
        <v>0.14613210509787503</v>
      </c>
    </row>
    <row r="22" spans="1:5" ht="12">
      <c r="A22" s="68" t="s">
        <v>98</v>
      </c>
      <c r="B22" s="36">
        <v>22647</v>
      </c>
      <c r="C22" s="52">
        <v>24786</v>
      </c>
      <c r="E22" s="37">
        <f t="shared" si="0"/>
        <v>0.09444959597297656</v>
      </c>
    </row>
    <row r="23" spans="1:5" ht="12">
      <c r="A23" s="68" t="s">
        <v>99</v>
      </c>
      <c r="B23" s="36">
        <v>25713</v>
      </c>
      <c r="C23" s="52">
        <v>28333</v>
      </c>
      <c r="E23" s="37">
        <f t="shared" si="0"/>
        <v>0.1018939835880683</v>
      </c>
    </row>
    <row r="24" spans="1:5" ht="12">
      <c r="A24" s="68" t="s">
        <v>100</v>
      </c>
      <c r="B24" s="36">
        <v>25312</v>
      </c>
      <c r="C24" s="52">
        <v>27777</v>
      </c>
      <c r="E24" s="37">
        <f t="shared" si="0"/>
        <v>0.0973846396965866</v>
      </c>
    </row>
    <row r="25" spans="1:5" ht="12">
      <c r="A25" s="68" t="s">
        <v>101</v>
      </c>
      <c r="B25" s="36">
        <v>13449</v>
      </c>
      <c r="C25" s="52">
        <v>14101</v>
      </c>
      <c r="E25" s="37">
        <f t="shared" si="0"/>
        <v>0.048479440850620864</v>
      </c>
    </row>
    <row r="26" spans="1:5" ht="12">
      <c r="A26" s="68" t="s">
        <v>102</v>
      </c>
      <c r="B26" s="36">
        <v>261617</v>
      </c>
      <c r="C26" s="36">
        <v>292190</v>
      </c>
      <c r="E26" s="37">
        <f t="shared" si="0"/>
        <v>0.11686167183325243</v>
      </c>
    </row>
    <row r="27" spans="1:5" ht="12">
      <c r="A27" s="69" t="s">
        <v>20</v>
      </c>
      <c r="B27" s="36">
        <v>210919</v>
      </c>
      <c r="C27" s="36">
        <v>207202</v>
      </c>
      <c r="E27" s="37">
        <f t="shared" si="0"/>
        <v>-0.017622878925084986</v>
      </c>
    </row>
    <row r="28" spans="1:5" ht="12">
      <c r="A28" s="72" t="s">
        <v>475</v>
      </c>
      <c r="B28" s="36">
        <v>2097976</v>
      </c>
      <c r="C28" s="36">
        <v>2279237</v>
      </c>
      <c r="E28" s="37">
        <f t="shared" si="0"/>
        <v>0.08639803315195217</v>
      </c>
    </row>
    <row r="29" spans="1:5" ht="23.25" customHeight="1">
      <c r="A29" s="70" t="s">
        <v>487</v>
      </c>
      <c r="B29" s="30">
        <v>330883.13285</v>
      </c>
      <c r="C29" s="36">
        <v>327745</v>
      </c>
      <c r="E29" s="37">
        <f t="shared" si="0"/>
        <v>-0.009484112480954451</v>
      </c>
    </row>
    <row r="30" spans="2:5" ht="12">
      <c r="B30" s="36"/>
      <c r="C30" s="36"/>
      <c r="E30" s="37"/>
    </row>
    <row r="31" spans="1:5" ht="12.75">
      <c r="A31" s="71" t="s">
        <v>21</v>
      </c>
      <c r="B31" s="18">
        <f>B28+B29</f>
        <v>2428859.13285</v>
      </c>
      <c r="C31" s="18">
        <f>C28+C29</f>
        <v>2606982</v>
      </c>
      <c r="D31" s="33"/>
      <c r="E31" s="19">
        <f>(C31-B31)/B31</f>
        <v>0.07333602214344648</v>
      </c>
    </row>
    <row r="33" spans="1:5" ht="46.5" customHeight="1">
      <c r="A33" s="241" t="s">
        <v>488</v>
      </c>
      <c r="B33" s="241"/>
      <c r="C33" s="241"/>
      <c r="D33" s="241"/>
      <c r="E33" s="241"/>
    </row>
    <row r="34" spans="1:5" ht="32.25" customHeight="1">
      <c r="A34" s="241"/>
      <c r="B34" s="241"/>
      <c r="C34" s="241"/>
      <c r="D34" s="241"/>
      <c r="E34" s="241"/>
    </row>
  </sheetData>
  <sheetProtection/>
  <mergeCells count="2">
    <mergeCell ref="A34:E34"/>
    <mergeCell ref="A33:E3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103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5" spans="1:5" s="50" customFormat="1" ht="12.75">
      <c r="A5" s="9"/>
      <c r="B5" s="9"/>
      <c r="C5" s="9"/>
      <c r="D5" s="9"/>
      <c r="E5" s="9"/>
    </row>
    <row r="6" spans="1:7" ht="12">
      <c r="A6" s="74" t="s">
        <v>104</v>
      </c>
      <c r="B6" s="12">
        <v>562518</v>
      </c>
      <c r="C6" s="12">
        <v>635617</v>
      </c>
      <c r="E6" s="37">
        <f>(C6-B6)/B6</f>
        <v>0.1299496193899573</v>
      </c>
      <c r="G6" s="62"/>
    </row>
    <row r="7" spans="1:7" ht="12">
      <c r="A7" s="74" t="s">
        <v>105</v>
      </c>
      <c r="B7" s="12">
        <v>1173</v>
      </c>
      <c r="C7" s="12">
        <v>1112</v>
      </c>
      <c r="E7" s="37">
        <f>(C7-B7)/B7</f>
        <v>-0.05200341005967604</v>
      </c>
      <c r="G7" s="62"/>
    </row>
    <row r="8" spans="1:7" ht="12">
      <c r="A8" s="74" t="s">
        <v>106</v>
      </c>
      <c r="B8" s="75">
        <v>126717</v>
      </c>
      <c r="C8" s="75">
        <v>153990</v>
      </c>
      <c r="E8" s="37">
        <f>(C8-B8)/B8</f>
        <v>0.21522763322995336</v>
      </c>
      <c r="G8" s="62"/>
    </row>
    <row r="9" spans="1:7" ht="12">
      <c r="A9" s="74" t="s">
        <v>107</v>
      </c>
      <c r="B9" s="75">
        <v>-136116</v>
      </c>
      <c r="C9" s="75">
        <v>-177939</v>
      </c>
      <c r="E9" s="37">
        <f>(C9-B9)/B9</f>
        <v>0.3072599841311822</v>
      </c>
      <c r="G9" s="62"/>
    </row>
    <row r="10" spans="5:7" ht="12">
      <c r="E10" s="37"/>
      <c r="G10" s="62"/>
    </row>
    <row r="11" spans="1:7" ht="12.75">
      <c r="A11" s="76" t="s">
        <v>28</v>
      </c>
      <c r="B11" s="18">
        <f>SUM(B6:B9)</f>
        <v>554292</v>
      </c>
      <c r="C11" s="18">
        <f>SUM(C6:C9)</f>
        <v>612780</v>
      </c>
      <c r="D11" s="33"/>
      <c r="E11" s="19">
        <f>(C11-B11)/B11</f>
        <v>0.10551839102855534</v>
      </c>
      <c r="G11" s="62"/>
    </row>
    <row r="13" spans="2:3" ht="12">
      <c r="B13" s="36"/>
      <c r="C13" s="36"/>
    </row>
  </sheetData>
  <sheetProtection/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="125" zoomScaleNormal="125" zoomScalePageLayoutView="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108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49.5">
      <c r="A6" s="77" t="s">
        <v>109</v>
      </c>
      <c r="B6" s="36">
        <v>264228</v>
      </c>
      <c r="C6" s="36">
        <v>285152</v>
      </c>
      <c r="E6" s="37">
        <f>(C6-B6)/B6</f>
        <v>0.07918918509771863</v>
      </c>
    </row>
    <row r="7" spans="1:5" ht="12">
      <c r="A7" s="78" t="s">
        <v>16</v>
      </c>
      <c r="B7" s="36">
        <v>23588</v>
      </c>
      <c r="C7" s="36">
        <v>29666</v>
      </c>
      <c r="E7" s="37">
        <f>(C7-B7)/B7</f>
        <v>0.2576733932508055</v>
      </c>
    </row>
    <row r="8" spans="1:5" ht="12">
      <c r="A8" s="78" t="s">
        <v>110</v>
      </c>
      <c r="B8" s="36">
        <v>51782</v>
      </c>
      <c r="C8" s="36">
        <v>54899</v>
      </c>
      <c r="E8" s="37">
        <f>(C8-B8)/B8</f>
        <v>0.06019466223784327</v>
      </c>
    </row>
    <row r="9" spans="1:5" ht="12">
      <c r="A9" s="79" t="s">
        <v>49</v>
      </c>
      <c r="B9" s="36">
        <v>9462</v>
      </c>
      <c r="C9" s="36">
        <v>9502</v>
      </c>
      <c r="E9" s="37">
        <f>(C9-B9)/B9</f>
        <v>0.004227436060029592</v>
      </c>
    </row>
    <row r="10" spans="1:5" ht="12">
      <c r="A10" s="78" t="s">
        <v>20</v>
      </c>
      <c r="B10" s="36">
        <v>50322</v>
      </c>
      <c r="C10" s="36">
        <v>45473</v>
      </c>
      <c r="E10" s="37">
        <f>(C10-B10)/B10</f>
        <v>-0.09635944517308533</v>
      </c>
    </row>
    <row r="11" spans="2:5" ht="12">
      <c r="B11" s="36"/>
      <c r="E11" s="37"/>
    </row>
    <row r="12" spans="1:5" ht="12.75">
      <c r="A12" s="33" t="s">
        <v>21</v>
      </c>
      <c r="B12" s="18">
        <f>SUM(B6:B10)</f>
        <v>399382</v>
      </c>
      <c r="C12" s="18">
        <f>SUM(C6:C10)</f>
        <v>424692</v>
      </c>
      <c r="D12" s="33"/>
      <c r="E12" s="19">
        <f>(C12-B12)/B12</f>
        <v>0.06337291114772323</v>
      </c>
    </row>
    <row r="14" spans="2:3" ht="12">
      <c r="B14" s="36"/>
      <c r="C14" s="36"/>
    </row>
  </sheetData>
  <sheetProtection/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111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5" spans="1:6" ht="12.75">
      <c r="A5" s="9"/>
      <c r="B5" s="9"/>
      <c r="C5" s="9"/>
      <c r="D5" s="9"/>
      <c r="E5" s="9"/>
      <c r="F5" s="50"/>
    </row>
    <row r="6" spans="1:5" ht="12">
      <c r="A6" s="80" t="s">
        <v>112</v>
      </c>
      <c r="B6" s="36">
        <v>886018</v>
      </c>
      <c r="C6" s="36">
        <v>940933.2</v>
      </c>
      <c r="E6" s="37">
        <f aca="true" t="shared" si="0" ref="E6:E18">(C6-B6)/B6</f>
        <v>0.06197977919184481</v>
      </c>
    </row>
    <row r="7" spans="1:5" ht="12">
      <c r="A7" s="80" t="s">
        <v>113</v>
      </c>
      <c r="B7" s="36">
        <v>265418</v>
      </c>
      <c r="C7" s="36">
        <v>275842</v>
      </c>
      <c r="E7" s="37">
        <f t="shared" si="0"/>
        <v>0.03927390003692289</v>
      </c>
    </row>
    <row r="8" spans="1:5" ht="12">
      <c r="A8" s="80" t="s">
        <v>114</v>
      </c>
      <c r="B8" s="36">
        <v>123488</v>
      </c>
      <c r="C8" s="36">
        <v>129289.1</v>
      </c>
      <c r="E8" s="37">
        <f t="shared" si="0"/>
        <v>0.04697703420575283</v>
      </c>
    </row>
    <row r="9" spans="1:5" ht="12">
      <c r="A9" s="80" t="s">
        <v>115</v>
      </c>
      <c r="B9" s="36">
        <v>97485</v>
      </c>
      <c r="C9" s="36">
        <v>103081.4</v>
      </c>
      <c r="E9" s="37">
        <f t="shared" si="0"/>
        <v>0.05740780632917879</v>
      </c>
    </row>
    <row r="10" spans="1:5" ht="12">
      <c r="A10" s="80" t="s">
        <v>116</v>
      </c>
      <c r="B10" s="36">
        <v>69015</v>
      </c>
      <c r="C10" s="36">
        <v>72775.6</v>
      </c>
      <c r="E10" s="37">
        <f t="shared" si="0"/>
        <v>0.054489603709338634</v>
      </c>
    </row>
    <row r="11" spans="1:5" ht="12">
      <c r="A11" s="80" t="s">
        <v>117</v>
      </c>
      <c r="B11" s="36">
        <v>57720</v>
      </c>
      <c r="C11" s="36">
        <v>61150.5</v>
      </c>
      <c r="E11" s="37">
        <f t="shared" si="0"/>
        <v>0.05943347193347193</v>
      </c>
    </row>
    <row r="12" spans="1:5" ht="12">
      <c r="A12" s="80" t="s">
        <v>118</v>
      </c>
      <c r="B12" s="36">
        <v>46855</v>
      </c>
      <c r="C12" s="36">
        <v>50949.9</v>
      </c>
      <c r="E12" s="37">
        <f t="shared" si="0"/>
        <v>0.08739515526624696</v>
      </c>
    </row>
    <row r="13" spans="1:5" ht="12">
      <c r="A13" s="80" t="s">
        <v>119</v>
      </c>
      <c r="B13" s="36">
        <v>51196</v>
      </c>
      <c r="C13" s="36">
        <v>51615</v>
      </c>
      <c r="E13" s="37">
        <f t="shared" si="0"/>
        <v>0.008184233143214313</v>
      </c>
    </row>
    <row r="14" spans="1:5" ht="12">
      <c r="A14" s="80" t="s">
        <v>120</v>
      </c>
      <c r="B14" s="36">
        <v>31339</v>
      </c>
      <c r="C14" s="36">
        <v>32889.4</v>
      </c>
      <c r="E14" s="37">
        <f t="shared" si="0"/>
        <v>0.04947190401735861</v>
      </c>
    </row>
    <row r="15" spans="1:5" ht="12">
      <c r="A15" s="81" t="s">
        <v>16</v>
      </c>
      <c r="B15" s="36">
        <v>410652</v>
      </c>
      <c r="C15" s="36">
        <v>429429.6</v>
      </c>
      <c r="E15" s="37">
        <f t="shared" si="0"/>
        <v>0.04572630840711838</v>
      </c>
    </row>
    <row r="16" spans="1:5" ht="12">
      <c r="A16" s="80" t="s">
        <v>121</v>
      </c>
      <c r="B16" s="219">
        <v>47766</v>
      </c>
      <c r="C16" s="219">
        <v>47765.8</v>
      </c>
      <c r="E16" s="37">
        <f t="shared" si="0"/>
        <v>-4.187078675147377E-06</v>
      </c>
    </row>
    <row r="17" spans="1:5" ht="12">
      <c r="A17" s="80" t="s">
        <v>19</v>
      </c>
      <c r="B17" s="36">
        <v>429205</v>
      </c>
      <c r="C17" s="36">
        <v>429204.8</v>
      </c>
      <c r="E17" s="37">
        <f t="shared" si="0"/>
        <v>-4.6597779618513657E-07</v>
      </c>
    </row>
    <row r="18" spans="1:5" ht="12">
      <c r="A18" s="80" t="s">
        <v>20</v>
      </c>
      <c r="B18" s="12">
        <v>419347</v>
      </c>
      <c r="C18" s="12">
        <v>386778.4</v>
      </c>
      <c r="E18" s="37">
        <f t="shared" si="0"/>
        <v>-0.07766503635414103</v>
      </c>
    </row>
    <row r="19" spans="2:5" ht="12">
      <c r="B19" s="12"/>
      <c r="E19" s="37"/>
    </row>
    <row r="20" spans="1:5" ht="12.75">
      <c r="A20" s="82" t="s">
        <v>28</v>
      </c>
      <c r="B20" s="18">
        <f>SUM(B6:B18)</f>
        <v>2935504</v>
      </c>
      <c r="C20" s="18">
        <f>SUM(C6:C18)</f>
        <v>3011704.6999999993</v>
      </c>
      <c r="D20" s="33"/>
      <c r="E20" s="19">
        <f>(C20-B20)/B20</f>
        <v>0.025958302219993314</v>
      </c>
    </row>
    <row r="22" spans="1:5" ht="12.75" customHeight="1">
      <c r="A22" s="83"/>
      <c r="B22" s="73"/>
      <c r="C22" s="73"/>
      <c r="D22" s="73"/>
      <c r="E22" s="73"/>
    </row>
    <row r="23" spans="1:5" ht="12">
      <c r="A23" s="73"/>
      <c r="B23" s="73"/>
      <c r="C23" s="73"/>
      <c r="D23" s="73"/>
      <c r="E23" s="73"/>
    </row>
    <row r="24" spans="1:5" ht="12">
      <c r="A24" s="73"/>
      <c r="B24" s="73"/>
      <c r="C24" s="73"/>
      <c r="D24" s="73"/>
      <c r="E24" s="73"/>
    </row>
    <row r="25" spans="1:5" ht="12">
      <c r="A25" s="73"/>
      <c r="B25" s="73"/>
      <c r="C25" s="73"/>
      <c r="D25" s="73"/>
      <c r="E25" s="73"/>
    </row>
    <row r="26" spans="1:5" ht="12">
      <c r="A26" s="73"/>
      <c r="B26" s="73"/>
      <c r="C26" s="73"/>
      <c r="D26" s="73"/>
      <c r="E26" s="73"/>
    </row>
  </sheetData>
  <sheetProtection/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="125" zoomScaleNormal="125" zoomScalePageLayoutView="0" workbookViewId="0" topLeftCell="A1">
      <selection activeCell="B16" sqref="B16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27.00390625" style="0" customWidth="1"/>
  </cols>
  <sheetData>
    <row r="1" ht="12.75">
      <c r="A1" s="33" t="s">
        <v>122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7" ht="12">
      <c r="A6" s="84" t="s">
        <v>123</v>
      </c>
      <c r="B6" s="36">
        <v>489360</v>
      </c>
      <c r="C6" s="36">
        <v>509604</v>
      </c>
      <c r="E6" s="37">
        <f aca="true" t="shared" si="0" ref="E6:E14">(C6-B6)/B6</f>
        <v>0.04136831780284453</v>
      </c>
      <c r="G6" s="49"/>
    </row>
    <row r="7" spans="1:7" ht="12">
      <c r="A7" s="84" t="s">
        <v>124</v>
      </c>
      <c r="B7" s="36">
        <v>351878</v>
      </c>
      <c r="C7" s="36">
        <v>369597</v>
      </c>
      <c r="E7" s="37">
        <f t="shared" si="0"/>
        <v>0.05035552094760116</v>
      </c>
      <c r="G7" s="49"/>
    </row>
    <row r="8" spans="1:7" ht="12">
      <c r="A8" s="84" t="s">
        <v>125</v>
      </c>
      <c r="B8" s="36">
        <v>130706</v>
      </c>
      <c r="C8" s="36">
        <v>135833</v>
      </c>
      <c r="E8" s="37">
        <f t="shared" si="0"/>
        <v>0.039225437240830566</v>
      </c>
      <c r="G8" s="49"/>
    </row>
    <row r="9" spans="1:7" ht="12">
      <c r="A9" s="84" t="s">
        <v>126</v>
      </c>
      <c r="B9" s="36">
        <v>75150</v>
      </c>
      <c r="C9" s="36">
        <v>77161</v>
      </c>
      <c r="E9" s="37">
        <f t="shared" si="0"/>
        <v>0.026759813705921492</v>
      </c>
      <c r="G9" s="49"/>
    </row>
    <row r="10" spans="1:7" ht="12">
      <c r="A10" s="84" t="s">
        <v>127</v>
      </c>
      <c r="B10" s="36">
        <v>38241</v>
      </c>
      <c r="C10" s="36">
        <v>40964</v>
      </c>
      <c r="E10" s="37">
        <f t="shared" si="0"/>
        <v>0.07120629690646166</v>
      </c>
      <c r="G10" s="49"/>
    </row>
    <row r="11" spans="1:7" ht="12">
      <c r="A11" s="84" t="s">
        <v>128</v>
      </c>
      <c r="B11" s="36">
        <v>37427</v>
      </c>
      <c r="C11" s="36">
        <v>38967</v>
      </c>
      <c r="E11" s="37">
        <f t="shared" si="0"/>
        <v>0.0411467657039036</v>
      </c>
      <c r="G11" s="49"/>
    </row>
    <row r="12" spans="1:7" ht="12">
      <c r="A12" s="84" t="s">
        <v>129</v>
      </c>
      <c r="B12" s="36">
        <v>153312</v>
      </c>
      <c r="C12" s="36">
        <v>162520</v>
      </c>
      <c r="E12" s="37">
        <f t="shared" si="0"/>
        <v>0.060060530160718016</v>
      </c>
      <c r="G12" s="49"/>
    </row>
    <row r="13" spans="1:7" ht="12">
      <c r="A13" s="84" t="s">
        <v>49</v>
      </c>
      <c r="B13" s="36">
        <v>214784</v>
      </c>
      <c r="C13" s="36">
        <v>220534</v>
      </c>
      <c r="E13" s="37">
        <f t="shared" si="0"/>
        <v>0.026771081644815255</v>
      </c>
      <c r="G13" s="49"/>
    </row>
    <row r="14" spans="1:7" ht="12">
      <c r="A14" s="84" t="s">
        <v>20</v>
      </c>
      <c r="B14" s="36">
        <v>37636</v>
      </c>
      <c r="C14" s="36">
        <v>39195</v>
      </c>
      <c r="E14" s="37">
        <f t="shared" si="0"/>
        <v>0.041423105537251564</v>
      </c>
      <c r="G14" s="49"/>
    </row>
    <row r="15" spans="2:7" ht="12">
      <c r="B15" s="36"/>
      <c r="C15" s="36"/>
      <c r="E15" s="37"/>
      <c r="G15" s="49"/>
    </row>
    <row r="16" spans="1:7" ht="12.75">
      <c r="A16" s="85" t="s">
        <v>21</v>
      </c>
      <c r="B16" s="18">
        <f>SUM(B6:B14)</f>
        <v>1528494</v>
      </c>
      <c r="C16" s="18">
        <f>SUM(C6:C14)</f>
        <v>1594375</v>
      </c>
      <c r="D16" s="33"/>
      <c r="E16" s="19">
        <f>(C16-B16)/B16</f>
        <v>0.043101902918820746</v>
      </c>
      <c r="G16" s="49"/>
    </row>
    <row r="17" spans="2:7" ht="12.75">
      <c r="B17" s="36"/>
      <c r="C17" s="36"/>
      <c r="G17" s="33"/>
    </row>
    <row r="18" spans="2:3" ht="12">
      <c r="B18" s="36"/>
      <c r="C18" s="3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="125" zoomScaleNormal="125" zoomScalePageLayoutView="0" workbookViewId="0" topLeftCell="A1">
      <selection activeCell="B13" sqref="B13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130</v>
      </c>
    </row>
    <row r="3" spans="1:7" ht="12.75">
      <c r="A3" s="43"/>
      <c r="B3" s="4" t="s">
        <v>1</v>
      </c>
      <c r="C3" s="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4"/>
      <c r="D4" s="4" t="s">
        <v>478</v>
      </c>
      <c r="E4" s="4"/>
      <c r="F4" s="4" t="s">
        <v>6</v>
      </c>
      <c r="G4" s="43"/>
    </row>
    <row r="6" spans="1:8" ht="12">
      <c r="A6" s="86" t="s">
        <v>131</v>
      </c>
      <c r="B6" s="36">
        <v>272961</v>
      </c>
      <c r="D6" s="36">
        <v>292124</v>
      </c>
      <c r="F6" s="37">
        <f>(D6-B6)/B6</f>
        <v>0.07020416836104791</v>
      </c>
      <c r="H6" s="49"/>
    </row>
    <row r="7" spans="1:8" ht="12">
      <c r="A7" s="86" t="s">
        <v>132</v>
      </c>
      <c r="B7" s="36">
        <v>267359</v>
      </c>
      <c r="D7" s="36">
        <v>283653</v>
      </c>
      <c r="F7" s="37">
        <f aca="true" t="shared" si="0" ref="F7:F13">(D7-B7)/B7</f>
        <v>0.06094427343010708</v>
      </c>
      <c r="H7" s="49"/>
    </row>
    <row r="8" spans="1:8" ht="12">
      <c r="A8" s="86" t="s">
        <v>133</v>
      </c>
      <c r="B8" s="36">
        <v>93293</v>
      </c>
      <c r="D8" s="36">
        <v>103262</v>
      </c>
      <c r="F8" s="37">
        <f t="shared" si="0"/>
        <v>0.10685689172821113</v>
      </c>
      <c r="H8" s="49"/>
    </row>
    <row r="9" spans="1:8" ht="12">
      <c r="A9" s="86" t="s">
        <v>134</v>
      </c>
      <c r="B9" s="36">
        <v>173962</v>
      </c>
      <c r="D9" s="36">
        <v>184562</v>
      </c>
      <c r="F9" s="37">
        <f t="shared" si="0"/>
        <v>0.06093284740345593</v>
      </c>
      <c r="H9" s="49"/>
    </row>
    <row r="10" spans="1:8" ht="12">
      <c r="A10" s="86" t="s">
        <v>489</v>
      </c>
      <c r="B10" s="36">
        <v>64506</v>
      </c>
      <c r="D10" s="36">
        <v>69824</v>
      </c>
      <c r="F10" s="37">
        <f t="shared" si="0"/>
        <v>0.08244194338511146</v>
      </c>
      <c r="H10" s="49"/>
    </row>
    <row r="11" spans="1:8" ht="12">
      <c r="A11" s="86" t="s">
        <v>20</v>
      </c>
      <c r="B11" s="36">
        <v>1628</v>
      </c>
      <c r="D11" s="36">
        <v>1736</v>
      </c>
      <c r="F11" s="37">
        <f t="shared" si="0"/>
        <v>0.06633906633906633</v>
      </c>
      <c r="H11" s="49"/>
    </row>
    <row r="12" spans="1:8" ht="12">
      <c r="A12" s="86"/>
      <c r="B12" s="36"/>
      <c r="D12" s="36"/>
      <c r="F12" s="37"/>
      <c r="H12" s="49"/>
    </row>
    <row r="13" spans="1:8" ht="12.75">
      <c r="A13" s="87" t="s">
        <v>21</v>
      </c>
      <c r="B13" s="18">
        <f>SUM(B6:B11)</f>
        <v>873709</v>
      </c>
      <c r="C13" s="33"/>
      <c r="D13" s="18">
        <f>SUM(D6:D11)</f>
        <v>935161</v>
      </c>
      <c r="E13" s="33"/>
      <c r="F13" s="19">
        <f t="shared" si="0"/>
        <v>0.0703346308667989</v>
      </c>
      <c r="H13" s="49"/>
    </row>
    <row r="18" ht="12">
      <c r="F18" t="s">
        <v>481</v>
      </c>
    </row>
  </sheetData>
  <sheetProtection/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zoomScale="125" zoomScaleNormal="125" zoomScalePageLayoutView="0" workbookViewId="0" topLeftCell="A1">
      <selection activeCell="D21" sqref="D21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136</v>
      </c>
    </row>
    <row r="3" spans="1:7" ht="12.75">
      <c r="A3" s="43"/>
      <c r="B3" s="4" t="s">
        <v>1</v>
      </c>
      <c r="C3" s="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4"/>
      <c r="D4" s="4" t="s">
        <v>478</v>
      </c>
      <c r="E4" s="4"/>
      <c r="F4" s="4" t="s">
        <v>6</v>
      </c>
      <c r="G4" s="43"/>
    </row>
    <row r="6" spans="1:8" ht="12.75">
      <c r="A6" s="88" t="s">
        <v>137</v>
      </c>
      <c r="B6" s="36">
        <v>270363</v>
      </c>
      <c r="D6" s="89">
        <v>275502</v>
      </c>
      <c r="F6" s="37">
        <f>(D6-B6)/B6</f>
        <v>0.01900777843122025</v>
      </c>
      <c r="H6" s="49"/>
    </row>
    <row r="7" spans="1:8" ht="12.75">
      <c r="A7" s="88" t="s">
        <v>138</v>
      </c>
      <c r="B7" s="36">
        <v>181563</v>
      </c>
      <c r="D7" s="89">
        <v>184907</v>
      </c>
      <c r="F7" s="37">
        <f aca="true" t="shared" si="0" ref="F7:F16">(D7-B7)/B7</f>
        <v>0.018417849451705468</v>
      </c>
      <c r="H7" s="49"/>
    </row>
    <row r="8" spans="1:8" ht="12">
      <c r="A8" s="88" t="s">
        <v>139</v>
      </c>
      <c r="B8" s="36">
        <v>72918</v>
      </c>
      <c r="D8" s="36">
        <v>74323</v>
      </c>
      <c r="F8" s="37">
        <f t="shared" si="0"/>
        <v>0.019268219095422257</v>
      </c>
      <c r="H8" s="49"/>
    </row>
    <row r="9" spans="1:8" ht="12">
      <c r="A9" s="88" t="s">
        <v>140</v>
      </c>
      <c r="B9" s="36">
        <v>37777</v>
      </c>
      <c r="D9" s="36">
        <v>38586</v>
      </c>
      <c r="F9" s="37">
        <f t="shared" si="0"/>
        <v>0.021415146782433756</v>
      </c>
      <c r="H9" s="49"/>
    </row>
    <row r="10" spans="1:8" ht="12">
      <c r="A10" s="88" t="s">
        <v>141</v>
      </c>
      <c r="B10" s="36">
        <v>34845</v>
      </c>
      <c r="D10" s="36">
        <v>35592</v>
      </c>
      <c r="F10" s="37">
        <f t="shared" si="0"/>
        <v>0.021437795953508393</v>
      </c>
      <c r="H10" s="49"/>
    </row>
    <row r="11" spans="1:8" ht="12">
      <c r="A11" s="88" t="s">
        <v>142</v>
      </c>
      <c r="B11" s="36">
        <v>36554</v>
      </c>
      <c r="D11" s="36">
        <v>37554</v>
      </c>
      <c r="F11" s="37">
        <f t="shared" si="0"/>
        <v>0.027356787218909013</v>
      </c>
      <c r="H11" s="49"/>
    </row>
    <row r="12" spans="1:8" ht="12">
      <c r="A12" s="88" t="s">
        <v>491</v>
      </c>
      <c r="B12" s="36">
        <v>12123</v>
      </c>
      <c r="D12" s="36">
        <v>12513</v>
      </c>
      <c r="F12" s="37">
        <f t="shared" si="0"/>
        <v>0.03217025488740411</v>
      </c>
      <c r="H12" s="49"/>
    </row>
    <row r="13" spans="1:8" ht="12">
      <c r="A13" s="88" t="s">
        <v>490</v>
      </c>
      <c r="B13" s="36">
        <v>143284</v>
      </c>
      <c r="D13" s="36">
        <v>147848</v>
      </c>
      <c r="F13" s="37">
        <f t="shared" si="0"/>
        <v>0.031852823762597356</v>
      </c>
      <c r="H13" s="49"/>
    </row>
    <row r="14" spans="1:8" ht="12">
      <c r="A14" s="88" t="s">
        <v>20</v>
      </c>
      <c r="B14" s="36">
        <v>36271</v>
      </c>
      <c r="C14" s="36"/>
      <c r="D14" s="36">
        <v>32692</v>
      </c>
      <c r="F14" s="37">
        <f t="shared" si="0"/>
        <v>-0.0986738716881255</v>
      </c>
      <c r="H14" s="49"/>
    </row>
    <row r="15" spans="6:8" ht="12">
      <c r="F15" s="37"/>
      <c r="H15" s="49"/>
    </row>
    <row r="16" spans="1:8" ht="12.75">
      <c r="A16" s="90" t="s">
        <v>21</v>
      </c>
      <c r="B16" s="18">
        <f>SUM(B6:B14)</f>
        <v>825698</v>
      </c>
      <c r="C16" s="18"/>
      <c r="D16" s="18">
        <f>SUM(D6:D14)</f>
        <v>839517</v>
      </c>
      <c r="E16" s="33"/>
      <c r="F16" s="37">
        <f t="shared" si="0"/>
        <v>0.016736143238811285</v>
      </c>
      <c r="H16" s="49"/>
    </row>
    <row r="17" spans="2:8" ht="12">
      <c r="B17" s="36"/>
      <c r="C17" s="36"/>
      <c r="D17" s="36"/>
      <c r="H17" s="48"/>
    </row>
    <row r="18" spans="2:9" ht="12">
      <c r="B18" s="36"/>
      <c r="C18" s="36"/>
      <c r="D18" s="36"/>
      <c r="I18" s="67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143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7" ht="12">
      <c r="A6" s="91" t="s">
        <v>144</v>
      </c>
      <c r="B6" s="52">
        <v>325019</v>
      </c>
      <c r="C6" s="36">
        <v>316604</v>
      </c>
      <c r="E6" s="49">
        <f aca="true" t="shared" si="0" ref="E6:E16">(C6-B6)/B6</f>
        <v>-0.02589079407665398</v>
      </c>
      <c r="G6" s="49"/>
    </row>
    <row r="7" spans="1:7" ht="12.75">
      <c r="A7" s="57" t="s">
        <v>145</v>
      </c>
      <c r="B7" s="222">
        <v>182497</v>
      </c>
      <c r="C7" s="223">
        <v>177922</v>
      </c>
      <c r="E7" s="49">
        <f t="shared" si="0"/>
        <v>-0.025068905242277954</v>
      </c>
      <c r="G7" s="49"/>
    </row>
    <row r="8" spans="1:7" ht="12.75">
      <c r="A8" s="57" t="s">
        <v>146</v>
      </c>
      <c r="B8" s="222">
        <v>77369</v>
      </c>
      <c r="C8" s="223">
        <v>75236</v>
      </c>
      <c r="E8" s="49">
        <f t="shared" si="0"/>
        <v>-0.027569181455104758</v>
      </c>
      <c r="G8" s="49"/>
    </row>
    <row r="9" spans="1:7" ht="12.75">
      <c r="A9" s="57" t="s">
        <v>147</v>
      </c>
      <c r="B9" s="222">
        <v>82562</v>
      </c>
      <c r="C9" s="223">
        <v>80626</v>
      </c>
      <c r="E9" s="49">
        <f t="shared" si="0"/>
        <v>-0.023449044354545676</v>
      </c>
      <c r="G9" s="49"/>
    </row>
    <row r="10" spans="1:7" ht="12.75">
      <c r="A10" s="57" t="s">
        <v>148</v>
      </c>
      <c r="B10" s="222">
        <v>54387</v>
      </c>
      <c r="C10" s="223">
        <v>52943</v>
      </c>
      <c r="E10" s="49">
        <f t="shared" si="0"/>
        <v>-0.026550462426682846</v>
      </c>
      <c r="G10" s="49"/>
    </row>
    <row r="11" spans="1:7" ht="12.75">
      <c r="A11" s="57" t="s">
        <v>149</v>
      </c>
      <c r="B11" s="222">
        <v>46756</v>
      </c>
      <c r="C11" s="223">
        <v>45542</v>
      </c>
      <c r="E11" s="49">
        <f t="shared" si="0"/>
        <v>-0.025964582085721617</v>
      </c>
      <c r="G11" s="49"/>
    </row>
    <row r="12" spans="1:7" ht="12.75">
      <c r="A12" s="57" t="s">
        <v>150</v>
      </c>
      <c r="B12" s="222">
        <v>53447</v>
      </c>
      <c r="C12" s="223">
        <v>52314</v>
      </c>
      <c r="E12" s="49">
        <f t="shared" si="0"/>
        <v>-0.021198570546522723</v>
      </c>
      <c r="G12" s="49"/>
    </row>
    <row r="13" spans="1:7" ht="12.75">
      <c r="A13" s="57" t="s">
        <v>151</v>
      </c>
      <c r="B13" s="222">
        <v>26618</v>
      </c>
      <c r="C13" s="223">
        <v>23017</v>
      </c>
      <c r="E13" s="49">
        <f t="shared" si="0"/>
        <v>-0.13528439401908482</v>
      </c>
      <c r="G13" s="49"/>
    </row>
    <row r="14" spans="1:7" ht="12">
      <c r="A14" s="57" t="s">
        <v>152</v>
      </c>
      <c r="B14" s="52">
        <v>221844</v>
      </c>
      <c r="C14" s="36">
        <v>219318</v>
      </c>
      <c r="E14" s="49">
        <f t="shared" si="0"/>
        <v>-0.011386379618110024</v>
      </c>
      <c r="G14" s="49"/>
    </row>
    <row r="15" spans="1:7" ht="12">
      <c r="A15" s="57" t="s">
        <v>49</v>
      </c>
      <c r="B15" s="36">
        <v>174305</v>
      </c>
      <c r="C15" s="36">
        <v>181992</v>
      </c>
      <c r="E15" s="49">
        <f t="shared" si="0"/>
        <v>0.044100857691976705</v>
      </c>
      <c r="G15" s="49"/>
    </row>
    <row r="16" spans="1:7" ht="12">
      <c r="A16" s="57" t="s">
        <v>20</v>
      </c>
      <c r="B16" s="36">
        <v>67658</v>
      </c>
      <c r="C16" s="36">
        <v>57739</v>
      </c>
      <c r="E16" s="49">
        <f t="shared" si="0"/>
        <v>-0.14660498388956222</v>
      </c>
      <c r="G16" s="49"/>
    </row>
    <row r="17" spans="2:7" ht="12">
      <c r="B17" s="36"/>
      <c r="C17" s="36"/>
      <c r="E17" s="49"/>
      <c r="G17" s="49"/>
    </row>
    <row r="18" spans="1:7" ht="12.75">
      <c r="A18" t="s">
        <v>21</v>
      </c>
      <c r="B18" s="18">
        <f>SUM(B6:B16)</f>
        <v>1312462</v>
      </c>
      <c r="C18" s="18">
        <f>SUM(C6:C16)</f>
        <v>1283253</v>
      </c>
      <c r="D18" s="33"/>
      <c r="E18" s="123">
        <f>(C18-B18)/B18</f>
        <v>-0.022255120529203892</v>
      </c>
      <c r="G18" s="49"/>
    </row>
    <row r="19" spans="2:7" ht="12">
      <c r="B19" s="36"/>
      <c r="C19" s="36"/>
      <c r="G19" s="48"/>
    </row>
    <row r="20" spans="2:3" ht="12">
      <c r="B20" s="57"/>
      <c r="C2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zoomScalePageLayoutView="0" workbookViewId="0" topLeftCell="A1">
      <selection activeCell="E28" sqref="E28"/>
    </sheetView>
  </sheetViews>
  <sheetFormatPr defaultColWidth="9.140625" defaultRowHeight="12.75"/>
  <cols>
    <col min="1" max="1" width="43.140625" style="0" customWidth="1"/>
    <col min="2" max="3" width="12.7109375" style="0" customWidth="1"/>
    <col min="4" max="4" width="2.7109375" style="0" customWidth="1"/>
    <col min="5" max="5" width="12.7109375" style="92" customWidth="1"/>
    <col min="6" max="6" width="2.7109375" style="0" customWidth="1"/>
    <col min="7" max="7" width="30.28125" style="0" customWidth="1"/>
  </cols>
  <sheetData>
    <row r="1" ht="12.75">
      <c r="A1" s="33" t="s">
        <v>153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2">
      <c r="A6" s="93" t="s">
        <v>154</v>
      </c>
      <c r="B6" s="36">
        <v>737019</v>
      </c>
      <c r="C6" s="36">
        <v>743285</v>
      </c>
      <c r="E6" s="94">
        <f>(C6-B6)/B6</f>
        <v>0.008501816099720632</v>
      </c>
    </row>
    <row r="7" spans="1:5" ht="12">
      <c r="A7" s="93"/>
      <c r="B7" s="95"/>
      <c r="C7" s="36"/>
      <c r="E7" s="94"/>
    </row>
    <row r="8" spans="1:5" ht="12">
      <c r="A8" s="96" t="s">
        <v>155</v>
      </c>
      <c r="B8" s="95"/>
      <c r="C8" s="36"/>
      <c r="E8" s="94"/>
    </row>
    <row r="9" spans="1:7" ht="12">
      <c r="A9" s="93" t="s">
        <v>156</v>
      </c>
      <c r="B9" s="36">
        <v>87856</v>
      </c>
      <c r="C9" s="36">
        <v>94948</v>
      </c>
      <c r="E9" s="94">
        <f aca="true" t="shared" si="0" ref="E9:E18">(C9-B9)/B9</f>
        <v>0.08072300127481333</v>
      </c>
      <c r="G9" s="49"/>
    </row>
    <row r="10" spans="1:7" ht="12">
      <c r="A10" s="93" t="s">
        <v>157</v>
      </c>
      <c r="B10" s="36">
        <v>59822</v>
      </c>
      <c r="C10" s="36">
        <v>62862</v>
      </c>
      <c r="E10" s="94">
        <f t="shared" si="0"/>
        <v>0.050817425027581825</v>
      </c>
      <c r="G10" s="49"/>
    </row>
    <row r="11" spans="1:7" ht="12">
      <c r="A11" s="97" t="s">
        <v>158</v>
      </c>
      <c r="B11" s="36">
        <v>57183</v>
      </c>
      <c r="C11" s="36">
        <v>57132</v>
      </c>
      <c r="E11" s="94">
        <f t="shared" si="0"/>
        <v>-0.0008918734588951262</v>
      </c>
      <c r="G11" s="49"/>
    </row>
    <row r="12" spans="1:7" ht="12">
      <c r="A12" s="93" t="s">
        <v>159</v>
      </c>
      <c r="B12" s="36">
        <v>74021</v>
      </c>
      <c r="C12" s="36">
        <v>79340</v>
      </c>
      <c r="E12" s="94">
        <f t="shared" si="0"/>
        <v>0.07185798624714608</v>
      </c>
      <c r="G12" s="49"/>
    </row>
    <row r="13" spans="1:7" ht="12">
      <c r="A13" s="93" t="s">
        <v>160</v>
      </c>
      <c r="B13" s="36">
        <v>43247</v>
      </c>
      <c r="C13" s="36">
        <v>45427</v>
      </c>
      <c r="E13" s="94">
        <f t="shared" si="0"/>
        <v>0.050408120794505976</v>
      </c>
      <c r="G13" s="49"/>
    </row>
    <row r="14" spans="1:7" ht="12">
      <c r="A14" s="93" t="s">
        <v>161</v>
      </c>
      <c r="B14" s="36">
        <v>49333</v>
      </c>
      <c r="C14" s="36">
        <v>49658</v>
      </c>
      <c r="E14" s="94">
        <f t="shared" si="0"/>
        <v>0.006587882350556423</v>
      </c>
      <c r="G14" s="49"/>
    </row>
    <row r="15" spans="1:7" ht="12">
      <c r="A15" s="93" t="s">
        <v>162</v>
      </c>
      <c r="B15" s="36">
        <v>35821</v>
      </c>
      <c r="C15" s="36">
        <v>35948</v>
      </c>
      <c r="E15" s="94">
        <f t="shared" si="0"/>
        <v>0.003545406325898216</v>
      </c>
      <c r="G15" s="49"/>
    </row>
    <row r="16" spans="1:7" ht="12">
      <c r="A16" s="93" t="s">
        <v>163</v>
      </c>
      <c r="B16" s="36">
        <v>31680</v>
      </c>
      <c r="C16" s="36">
        <v>31830</v>
      </c>
      <c r="E16" s="94">
        <f t="shared" si="0"/>
        <v>0.004734848484848485</v>
      </c>
      <c r="G16" s="49"/>
    </row>
    <row r="17" spans="1:7" ht="12">
      <c r="A17" s="97" t="s">
        <v>164</v>
      </c>
      <c r="B17" s="36">
        <v>3474</v>
      </c>
      <c r="C17" s="36">
        <v>9171</v>
      </c>
      <c r="E17" s="94" t="s">
        <v>500</v>
      </c>
      <c r="G17" s="49"/>
    </row>
    <row r="18" spans="1:7" ht="12">
      <c r="A18" s="93" t="s">
        <v>165</v>
      </c>
      <c r="B18" s="36">
        <f>SUM(B9:B17)</f>
        <v>442437</v>
      </c>
      <c r="C18" s="36">
        <f>SUM(C9:C17)</f>
        <v>466316</v>
      </c>
      <c r="E18" s="94">
        <f t="shared" si="0"/>
        <v>0.05397152588956168</v>
      </c>
      <c r="G18" s="49"/>
    </row>
    <row r="19" spans="1:7" ht="12">
      <c r="A19" s="97"/>
      <c r="B19" s="95"/>
      <c r="C19" s="36"/>
      <c r="E19" s="94"/>
      <c r="G19" s="49"/>
    </row>
    <row r="20" spans="1:7" ht="12">
      <c r="A20" s="93" t="s">
        <v>166</v>
      </c>
      <c r="B20" s="36">
        <v>97563</v>
      </c>
      <c r="C20" s="36">
        <v>97901</v>
      </c>
      <c r="E20" s="94">
        <f aca="true" t="shared" si="1" ref="E20:E26">(C20-B20)/B20</f>
        <v>0.0034644281131166526</v>
      </c>
      <c r="G20" s="49"/>
    </row>
    <row r="21" spans="1:7" ht="12">
      <c r="A21" s="93" t="s">
        <v>167</v>
      </c>
      <c r="B21" s="36">
        <v>201197</v>
      </c>
      <c r="C21" s="36">
        <v>208701</v>
      </c>
      <c r="E21" s="94">
        <f t="shared" si="1"/>
        <v>0.03729677877900764</v>
      </c>
      <c r="G21" s="49"/>
    </row>
    <row r="22" spans="1:7" ht="12">
      <c r="A22" s="93" t="s">
        <v>168</v>
      </c>
      <c r="B22" s="36">
        <v>3270</v>
      </c>
      <c r="C22" s="36">
        <v>3226</v>
      </c>
      <c r="E22" s="94">
        <f t="shared" si="1"/>
        <v>-0.01345565749235474</v>
      </c>
      <c r="G22" s="49"/>
    </row>
    <row r="23" spans="1:7" ht="12">
      <c r="A23" s="93" t="s">
        <v>171</v>
      </c>
      <c r="B23" s="36">
        <v>4245</v>
      </c>
      <c r="C23" s="36">
        <v>4175</v>
      </c>
      <c r="E23" s="94">
        <f t="shared" si="1"/>
        <v>-0.016489988221436984</v>
      </c>
      <c r="G23" s="49"/>
    </row>
    <row r="24" spans="1:7" ht="12">
      <c r="A24" s="93" t="s">
        <v>169</v>
      </c>
      <c r="B24" s="36">
        <v>117247</v>
      </c>
      <c r="C24" s="36">
        <v>119773</v>
      </c>
      <c r="E24" s="94">
        <f t="shared" si="1"/>
        <v>0.021544261260416045</v>
      </c>
      <c r="G24" s="49"/>
    </row>
    <row r="25" spans="1:7" ht="12">
      <c r="A25" s="93" t="s">
        <v>492</v>
      </c>
      <c r="B25" s="36">
        <v>16874</v>
      </c>
      <c r="C25" s="36">
        <v>24226</v>
      </c>
      <c r="E25" s="94">
        <f t="shared" si="1"/>
        <v>0.435699893327012</v>
      </c>
      <c r="G25" s="49"/>
    </row>
    <row r="26" spans="1:7" ht="12">
      <c r="A26" s="93" t="s">
        <v>20</v>
      </c>
      <c r="B26" s="95">
        <v>82307</v>
      </c>
      <c r="C26" s="95">
        <v>48275</v>
      </c>
      <c r="E26" s="94">
        <f t="shared" si="1"/>
        <v>-0.4134763750349302</v>
      </c>
      <c r="G26" s="49"/>
    </row>
    <row r="27" spans="5:7" ht="12">
      <c r="E27" s="94"/>
      <c r="G27" s="49"/>
    </row>
    <row r="28" spans="1:7" ht="12.75">
      <c r="A28" s="98" t="s">
        <v>28</v>
      </c>
      <c r="B28" s="99">
        <f>B6+B18+SUM(B20:B26)</f>
        <v>1702159</v>
      </c>
      <c r="C28" s="99">
        <f>C6+C18+SUM(C20:C26)</f>
        <v>1715878</v>
      </c>
      <c r="D28" s="33"/>
      <c r="E28" s="94">
        <f>(C28-B28)/B28</f>
        <v>0.008059764099593516</v>
      </c>
      <c r="G28" s="49"/>
    </row>
    <row r="30" ht="12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172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494</v>
      </c>
      <c r="D4" s="4"/>
      <c r="E4" s="4" t="s">
        <v>6</v>
      </c>
      <c r="F4" s="43"/>
    </row>
    <row r="6" spans="1:7" ht="12">
      <c r="A6" s="100" t="s">
        <v>173</v>
      </c>
      <c r="B6" s="36">
        <v>199471</v>
      </c>
      <c r="C6" s="36">
        <v>192392</v>
      </c>
      <c r="E6" s="21">
        <f>(C6-B6)/B6</f>
        <v>-0.03548886805600814</v>
      </c>
      <c r="G6" s="49"/>
    </row>
    <row r="7" spans="1:7" ht="12">
      <c r="A7" s="100" t="s">
        <v>493</v>
      </c>
      <c r="B7" s="36">
        <v>2251</v>
      </c>
      <c r="C7" s="36">
        <v>2054</v>
      </c>
      <c r="E7" s="21">
        <f>(C7-B7)/B7</f>
        <v>-0.08751665926254998</v>
      </c>
      <c r="G7" s="49"/>
    </row>
    <row r="8" spans="1:7" ht="12">
      <c r="A8" s="100" t="s">
        <v>174</v>
      </c>
      <c r="B8" s="36">
        <v>51449</v>
      </c>
      <c r="C8" s="36">
        <v>51501</v>
      </c>
      <c r="E8" s="21">
        <f aca="true" t="shared" si="0" ref="E8:E15">(C8-B8)/B8</f>
        <v>0.001010709634783961</v>
      </c>
      <c r="G8" s="49"/>
    </row>
    <row r="9" spans="1:7" ht="12">
      <c r="A9" s="100" t="s">
        <v>175</v>
      </c>
      <c r="B9" s="36">
        <v>8835</v>
      </c>
      <c r="C9" s="36">
        <v>8378</v>
      </c>
      <c r="E9" s="21">
        <f t="shared" si="0"/>
        <v>-0.051726089417091115</v>
      </c>
      <c r="G9" s="49"/>
    </row>
    <row r="10" spans="1:7" ht="12">
      <c r="A10" s="100" t="s">
        <v>176</v>
      </c>
      <c r="B10" s="36">
        <v>499</v>
      </c>
      <c r="C10" s="36">
        <v>499</v>
      </c>
      <c r="E10" s="21">
        <f t="shared" si="0"/>
        <v>0</v>
      </c>
      <c r="G10" s="49"/>
    </row>
    <row r="11" spans="1:7" ht="12">
      <c r="A11" s="100" t="s">
        <v>177</v>
      </c>
      <c r="B11" s="36">
        <v>11511</v>
      </c>
      <c r="C11" s="36">
        <v>10824</v>
      </c>
      <c r="E11" s="21">
        <f t="shared" si="0"/>
        <v>-0.05968204326296586</v>
      </c>
      <c r="G11" s="49"/>
    </row>
    <row r="12" spans="1:7" ht="12">
      <c r="A12" s="100" t="s">
        <v>178</v>
      </c>
      <c r="B12" s="36">
        <v>399</v>
      </c>
      <c r="C12" s="36">
        <v>399</v>
      </c>
      <c r="E12" s="21">
        <f t="shared" si="0"/>
        <v>0</v>
      </c>
      <c r="G12" s="49"/>
    </row>
    <row r="13" spans="1:7" ht="12">
      <c r="A13" s="100" t="s">
        <v>20</v>
      </c>
      <c r="B13" s="36">
        <v>352</v>
      </c>
      <c r="C13" s="36">
        <v>352</v>
      </c>
      <c r="E13" s="21">
        <f t="shared" si="0"/>
        <v>0</v>
      </c>
      <c r="G13" s="49"/>
    </row>
    <row r="14" spans="1:7" ht="12">
      <c r="A14" s="2"/>
      <c r="B14" s="2"/>
      <c r="C14" s="2"/>
      <c r="E14" s="21"/>
      <c r="G14" s="48"/>
    </row>
    <row r="15" spans="1:7" ht="12.75">
      <c r="A15" s="101" t="s">
        <v>21</v>
      </c>
      <c r="B15" s="18">
        <f>SUM(B6:B13)</f>
        <v>274767</v>
      </c>
      <c r="C15" s="18">
        <f>SUM(C6:C13)</f>
        <v>266399</v>
      </c>
      <c r="D15" s="33"/>
      <c r="E15" s="21">
        <f t="shared" si="0"/>
        <v>-0.030454894510621725</v>
      </c>
      <c r="G15" s="48"/>
    </row>
    <row r="16" spans="2:3" ht="12">
      <c r="B16" s="36"/>
      <c r="C16" s="36"/>
    </row>
    <row r="17" ht="12">
      <c r="A17" s="102" t="s">
        <v>495</v>
      </c>
    </row>
    <row r="18" ht="12">
      <c r="A18" s="102"/>
    </row>
    <row r="19" ht="12">
      <c r="A19" s="102"/>
    </row>
    <row r="22" spans="1:6" ht="12">
      <c r="A22" s="242"/>
      <c r="B22" s="242"/>
      <c r="C22" s="242"/>
      <c r="D22" s="242"/>
      <c r="E22" s="242"/>
      <c r="F22" s="242"/>
    </row>
    <row r="23" spans="1:6" ht="12">
      <c r="A23" s="242"/>
      <c r="B23" s="242"/>
      <c r="C23" s="242"/>
      <c r="D23" s="242"/>
      <c r="E23" s="242"/>
      <c r="F23" s="242"/>
    </row>
    <row r="24" spans="1:6" ht="12">
      <c r="A24" s="242"/>
      <c r="B24" s="242"/>
      <c r="C24" s="242"/>
      <c r="D24" s="242"/>
      <c r="E24" s="242"/>
      <c r="F24" s="242"/>
    </row>
    <row r="29" ht="12">
      <c r="E29" t="s">
        <v>481</v>
      </c>
    </row>
  </sheetData>
  <sheetProtection/>
  <mergeCells count="1">
    <mergeCell ref="A22:F2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0.7109375" style="2" customWidth="1"/>
    <col min="2" max="3" width="12.7109375" style="2" customWidth="1"/>
    <col min="4" max="4" width="2.7109375" style="2" customWidth="1"/>
    <col min="5" max="5" width="12.7109375" style="28" customWidth="1"/>
    <col min="6" max="6" width="2.7109375" style="2" customWidth="1"/>
    <col min="7" max="16384" width="9.140625" style="2" customWidth="1"/>
  </cols>
  <sheetData>
    <row r="1" spans="1:6" ht="12.75">
      <c r="A1" s="1" t="s">
        <v>22</v>
      </c>
      <c r="B1" s="22"/>
      <c r="C1" s="22"/>
      <c r="D1" s="22"/>
      <c r="E1" s="23"/>
      <c r="F1" s="22"/>
    </row>
    <row r="2" spans="1:6" ht="12">
      <c r="A2" s="22"/>
      <c r="B2" s="22"/>
      <c r="C2" s="22"/>
      <c r="D2" s="22"/>
      <c r="E2" s="23"/>
      <c r="F2" s="22"/>
    </row>
    <row r="3" spans="1:6" ht="12.75">
      <c r="A3" s="24"/>
      <c r="B3" s="4" t="s">
        <v>1</v>
      </c>
      <c r="C3" s="4" t="s">
        <v>1</v>
      </c>
      <c r="D3" s="4"/>
      <c r="E3" s="25" t="s">
        <v>2</v>
      </c>
      <c r="F3" s="24"/>
    </row>
    <row r="4" spans="1:6" ht="12.75">
      <c r="A4" s="6" t="s">
        <v>3</v>
      </c>
      <c r="B4" s="4" t="s">
        <v>477</v>
      </c>
      <c r="C4" s="4" t="s">
        <v>478</v>
      </c>
      <c r="D4" s="4"/>
      <c r="E4" s="25" t="s">
        <v>6</v>
      </c>
      <c r="F4" s="24"/>
    </row>
    <row r="5" spans="1:3" ht="12">
      <c r="A5" s="26"/>
      <c r="B5" s="27"/>
      <c r="C5" s="10"/>
    </row>
    <row r="6" spans="1:3" ht="12">
      <c r="A6" s="29"/>
      <c r="B6" s="30"/>
      <c r="C6" s="30"/>
    </row>
    <row r="7" spans="1:7" ht="12">
      <c r="A7" s="2" t="s">
        <v>23</v>
      </c>
      <c r="B7" s="30">
        <v>295211.6</v>
      </c>
      <c r="C7" s="30">
        <v>313109.1</v>
      </c>
      <c r="E7" s="13">
        <f>(C7-B7)/B7</f>
        <v>0.06062600521117734</v>
      </c>
      <c r="G7" s="21"/>
    </row>
    <row r="8" spans="1:7" ht="12">
      <c r="A8" s="2" t="s">
        <v>20</v>
      </c>
      <c r="B8" s="30">
        <v>1698</v>
      </c>
      <c r="C8" s="30">
        <v>2130.1</v>
      </c>
      <c r="E8" s="13">
        <f>(C8-B8)/B8</f>
        <v>0.25447585394581856</v>
      </c>
      <c r="G8" s="21"/>
    </row>
    <row r="9" spans="1:7" ht="12.75">
      <c r="A9" s="31"/>
      <c r="B9" s="30"/>
      <c r="C9" s="30"/>
      <c r="E9" s="13"/>
      <c r="G9" s="21"/>
    </row>
    <row r="10" spans="1:7" s="10" customFormat="1" ht="12.75">
      <c r="A10" s="31" t="s">
        <v>21</v>
      </c>
      <c r="B10" s="32">
        <f>B7+B8</f>
        <v>296909.6</v>
      </c>
      <c r="C10" s="32">
        <f>C7+C8</f>
        <v>315239.19999999995</v>
      </c>
      <c r="E10" s="19">
        <f>(C10-B10)/B10</f>
        <v>0.06173461551933645</v>
      </c>
      <c r="G10" s="21"/>
    </row>
    <row r="11" spans="2:3" ht="12">
      <c r="B11" s="12"/>
      <c r="C11" s="12"/>
    </row>
  </sheetData>
  <sheetProtection/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179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7" s="2" customFormat="1" ht="12">
      <c r="A6" s="91" t="s">
        <v>180</v>
      </c>
      <c r="B6" s="30">
        <v>1004918</v>
      </c>
      <c r="C6" s="30">
        <v>1083528</v>
      </c>
      <c r="E6" s="21">
        <f>(C6-B6)/B6</f>
        <v>0.07822528803345148</v>
      </c>
      <c r="G6" s="21"/>
    </row>
    <row r="7" spans="1:7" ht="12">
      <c r="A7" s="91" t="s">
        <v>181</v>
      </c>
      <c r="B7" s="36">
        <v>67634</v>
      </c>
      <c r="C7" s="36">
        <v>74712</v>
      </c>
      <c r="E7" s="21">
        <f aca="true" t="shared" si="0" ref="E7:E14">(C7-B7)/B7</f>
        <v>0.10465150663867286</v>
      </c>
      <c r="G7" s="21"/>
    </row>
    <row r="8" spans="1:7" ht="12">
      <c r="A8" s="91" t="s">
        <v>182</v>
      </c>
      <c r="B8" s="52">
        <v>16367</v>
      </c>
      <c r="C8" s="36">
        <v>17050</v>
      </c>
      <c r="E8" s="21">
        <f t="shared" si="0"/>
        <v>0.0417303109916295</v>
      </c>
      <c r="G8" s="21"/>
    </row>
    <row r="9" spans="1:7" ht="12">
      <c r="A9" s="91" t="s">
        <v>49</v>
      </c>
      <c r="B9" s="52">
        <v>101988</v>
      </c>
      <c r="C9" s="36">
        <v>107250</v>
      </c>
      <c r="E9" s="21">
        <f t="shared" si="0"/>
        <v>0.05159430521237793</v>
      </c>
      <c r="G9" s="21"/>
    </row>
    <row r="10" spans="1:7" ht="12">
      <c r="A10" s="91" t="s">
        <v>16</v>
      </c>
      <c r="B10" s="36">
        <v>281399</v>
      </c>
      <c r="C10" s="36">
        <v>295714</v>
      </c>
      <c r="E10" s="21">
        <f t="shared" si="0"/>
        <v>0.0508708275438079</v>
      </c>
      <c r="G10" s="21"/>
    </row>
    <row r="11" spans="1:7" ht="12">
      <c r="A11" s="91" t="s">
        <v>135</v>
      </c>
      <c r="B11" s="52">
        <v>56051</v>
      </c>
      <c r="C11" s="36">
        <v>50446</v>
      </c>
      <c r="E11" s="21">
        <f t="shared" si="0"/>
        <v>-0.09999821591051007</v>
      </c>
      <c r="G11" s="21"/>
    </row>
    <row r="12" spans="1:7" ht="12">
      <c r="A12" s="91" t="s">
        <v>20</v>
      </c>
      <c r="B12" s="103">
        <v>20022</v>
      </c>
      <c r="C12" s="103">
        <v>18180</v>
      </c>
      <c r="E12" s="21">
        <f t="shared" si="0"/>
        <v>-0.0919988013185496</v>
      </c>
      <c r="G12" s="21"/>
    </row>
    <row r="13" spans="5:7" ht="12">
      <c r="E13" s="21"/>
      <c r="G13" s="21"/>
    </row>
    <row r="14" spans="1:7" ht="12.75">
      <c r="A14" s="104" t="s">
        <v>21</v>
      </c>
      <c r="B14" s="18">
        <f>SUM(B6:B12)</f>
        <v>1548379</v>
      </c>
      <c r="C14" s="18">
        <f>SUM(C6:C12)</f>
        <v>1646880</v>
      </c>
      <c r="E14" s="21">
        <f t="shared" si="0"/>
        <v>0.06361556182304204</v>
      </c>
      <c r="G14" s="21"/>
    </row>
    <row r="15" spans="2:3" ht="12">
      <c r="B15" s="36"/>
      <c r="C15" s="36"/>
    </row>
    <row r="16" spans="2:5" ht="12">
      <c r="B16" s="243"/>
      <c r="C16" s="243"/>
      <c r="D16" s="243"/>
      <c r="E16" s="243"/>
    </row>
  </sheetData>
  <sheetProtection/>
  <mergeCells count="1">
    <mergeCell ref="B16:E1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F20" sqref="F20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3.0039062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183</v>
      </c>
    </row>
    <row r="3" spans="1:7" ht="12.75">
      <c r="A3" s="43"/>
      <c r="B3" s="4" t="s">
        <v>1</v>
      </c>
      <c r="C3" s="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4"/>
      <c r="D4" s="4" t="s">
        <v>478</v>
      </c>
      <c r="E4" s="4"/>
      <c r="F4" s="4" t="s">
        <v>6</v>
      </c>
      <c r="G4" s="43"/>
    </row>
    <row r="5" spans="1:6" s="50" customFormat="1" ht="12.75">
      <c r="A5" s="9"/>
      <c r="B5" s="9"/>
      <c r="C5" s="9"/>
      <c r="D5" s="9"/>
      <c r="E5" s="9"/>
      <c r="F5" s="9"/>
    </row>
    <row r="6" spans="1:8" ht="12">
      <c r="A6" s="105" t="s">
        <v>184</v>
      </c>
      <c r="B6" s="36">
        <v>480212.8780000001</v>
      </c>
      <c r="C6" s="36"/>
      <c r="D6" s="36">
        <v>478339.5</v>
      </c>
      <c r="F6" s="37">
        <f aca="true" t="shared" si="0" ref="F6:F18">(D6-B6)/B6</f>
        <v>-0.0039011406936906093</v>
      </c>
      <c r="H6" s="49"/>
    </row>
    <row r="7" spans="1:8" ht="12">
      <c r="A7" s="105" t="s">
        <v>186</v>
      </c>
      <c r="B7" s="36">
        <v>38387.83</v>
      </c>
      <c r="C7" s="36"/>
      <c r="D7" s="36">
        <v>37563.525</v>
      </c>
      <c r="F7" s="37">
        <f t="shared" si="0"/>
        <v>-0.0214730814427385</v>
      </c>
      <c r="H7" s="49"/>
    </row>
    <row r="8" spans="1:8" ht="12">
      <c r="A8" s="105" t="s">
        <v>187</v>
      </c>
      <c r="B8" s="36">
        <v>26997.992</v>
      </c>
      <c r="C8" s="36"/>
      <c r="D8" s="36">
        <v>26419.171</v>
      </c>
      <c r="F8" s="37">
        <f t="shared" si="0"/>
        <v>-0.021439409271622866</v>
      </c>
      <c r="H8" s="49"/>
    </row>
    <row r="9" spans="1:8" ht="12">
      <c r="A9" s="105" t="s">
        <v>190</v>
      </c>
      <c r="B9" s="36">
        <v>23819.332</v>
      </c>
      <c r="C9" s="36"/>
      <c r="D9" s="36">
        <v>23609.505</v>
      </c>
      <c r="F9" s="37">
        <f t="shared" si="0"/>
        <v>-0.008809105141991283</v>
      </c>
      <c r="H9" s="49"/>
    </row>
    <row r="10" spans="1:8" ht="12">
      <c r="A10" s="105" t="s">
        <v>192</v>
      </c>
      <c r="B10" s="36">
        <v>14520.602</v>
      </c>
      <c r="C10" s="36"/>
      <c r="D10" s="36">
        <v>14442.052</v>
      </c>
      <c r="F10" s="37">
        <f t="shared" si="0"/>
        <v>-0.0054095553338629546</v>
      </c>
      <c r="H10" s="49"/>
    </row>
    <row r="11" spans="1:8" ht="12">
      <c r="A11" s="105" t="s">
        <v>191</v>
      </c>
      <c r="B11" s="36">
        <v>13937.728</v>
      </c>
      <c r="C11" s="36"/>
      <c r="D11" s="36">
        <v>13654.093</v>
      </c>
      <c r="F11" s="37">
        <f t="shared" si="0"/>
        <v>-0.020350160370470598</v>
      </c>
      <c r="H11" s="49"/>
    </row>
    <row r="12" spans="1:8" ht="12">
      <c r="A12" s="105" t="s">
        <v>193</v>
      </c>
      <c r="B12" s="36">
        <v>13676.739</v>
      </c>
      <c r="C12" s="36"/>
      <c r="D12" s="36">
        <v>13373.709</v>
      </c>
      <c r="F12" s="37">
        <f t="shared" si="0"/>
        <v>-0.0221565974169719</v>
      </c>
      <c r="H12" s="49"/>
    </row>
    <row r="13" spans="1:8" ht="12">
      <c r="A13" s="105" t="s">
        <v>185</v>
      </c>
      <c r="B13" s="36">
        <v>38695.577</v>
      </c>
      <c r="C13" s="36"/>
      <c r="D13" s="36">
        <v>37833.574</v>
      </c>
      <c r="F13" s="37">
        <f t="shared" si="0"/>
        <v>-0.022276525299002443</v>
      </c>
      <c r="H13" s="49"/>
    </row>
    <row r="14" spans="1:8" ht="12">
      <c r="A14" s="105" t="s">
        <v>189</v>
      </c>
      <c r="B14" s="36">
        <v>22702.577</v>
      </c>
      <c r="C14" s="36"/>
      <c r="D14" s="36">
        <v>22061.589</v>
      </c>
      <c r="F14" s="37">
        <f t="shared" si="0"/>
        <v>-0.028234151567903553</v>
      </c>
      <c r="H14" s="49"/>
    </row>
    <row r="15" spans="1:8" ht="12">
      <c r="A15" s="105" t="s">
        <v>188</v>
      </c>
      <c r="B15" s="36">
        <v>23051.411</v>
      </c>
      <c r="C15" s="36"/>
      <c r="D15" s="36">
        <v>22484.06</v>
      </c>
      <c r="F15" s="37">
        <f t="shared" si="0"/>
        <v>-0.024612419604162137</v>
      </c>
      <c r="H15" s="49"/>
    </row>
    <row r="16" spans="1:8" ht="12">
      <c r="A16" s="105" t="s">
        <v>16</v>
      </c>
      <c r="B16" s="36">
        <v>240715.553</v>
      </c>
      <c r="C16" s="36"/>
      <c r="D16" s="36">
        <v>232142.40300000002</v>
      </c>
      <c r="F16" s="37">
        <f t="shared" si="0"/>
        <v>-0.035615272437340154</v>
      </c>
      <c r="H16" s="49"/>
    </row>
    <row r="17" spans="1:8" ht="12">
      <c r="A17" s="105" t="s">
        <v>19</v>
      </c>
      <c r="B17" s="36">
        <v>97124.68900000001</v>
      </c>
      <c r="C17" s="36"/>
      <c r="D17" s="36">
        <v>100126.218</v>
      </c>
      <c r="F17" s="37">
        <f t="shared" si="0"/>
        <v>0.03090387244380242</v>
      </c>
      <c r="H17" s="49"/>
    </row>
    <row r="18" spans="1:8" ht="12">
      <c r="A18" s="105" t="s">
        <v>20</v>
      </c>
      <c r="B18" s="36">
        <v>17674.73</v>
      </c>
      <c r="C18" s="36"/>
      <c r="D18" s="36">
        <v>16366.687999999995</v>
      </c>
      <c r="F18" s="37">
        <f t="shared" si="0"/>
        <v>-0.07400633559890335</v>
      </c>
      <c r="H18" s="49"/>
    </row>
    <row r="19" spans="2:8" ht="12">
      <c r="B19" s="36"/>
      <c r="C19" s="36"/>
      <c r="D19" s="36"/>
      <c r="F19" s="37"/>
      <c r="H19" s="49"/>
    </row>
    <row r="20" spans="1:8" ht="12.75">
      <c r="A20" s="106" t="s">
        <v>28</v>
      </c>
      <c r="B20" s="18">
        <f>SUM(B6:B18)</f>
        <v>1051517.638</v>
      </c>
      <c r="C20" s="18"/>
      <c r="D20" s="18">
        <f>SUM(D6:D18)</f>
        <v>1038416.0870000002</v>
      </c>
      <c r="E20" s="33"/>
      <c r="F20" s="19">
        <f>(D20-B20)/B20</f>
        <v>-0.01245965880792944</v>
      </c>
      <c r="H20" s="49"/>
    </row>
    <row r="26" spans="2:4" ht="12">
      <c r="B26" s="36"/>
      <c r="C26" s="36"/>
      <c r="D26" s="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6"/>
  <sheetViews>
    <sheetView zoomScale="75" zoomScaleNormal="75" zoomScalePageLayoutView="0" workbookViewId="0" topLeftCell="A1">
      <selection activeCell="E24" sqref="E24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8.00390625" style="0" customWidth="1"/>
  </cols>
  <sheetData>
    <row r="1" ht="12.75">
      <c r="A1" s="33" t="s">
        <v>194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5" spans="1:18" s="50" customFormat="1" ht="12.75">
      <c r="A5" s="9"/>
      <c r="B5" s="9"/>
      <c r="C5" s="9"/>
      <c r="D5" s="9"/>
      <c r="E5" s="9"/>
      <c r="G5"/>
      <c r="H5"/>
      <c r="I5"/>
      <c r="J5"/>
      <c r="K5"/>
      <c r="L5"/>
      <c r="M5"/>
      <c r="N5"/>
      <c r="O5"/>
      <c r="P5"/>
      <c r="Q5"/>
      <c r="R5"/>
    </row>
    <row r="6" spans="1:7" ht="12">
      <c r="A6" s="107" t="s">
        <v>195</v>
      </c>
      <c r="B6" s="36">
        <v>370114.8</v>
      </c>
      <c r="C6" s="36">
        <v>373816</v>
      </c>
      <c r="E6" s="37">
        <f aca="true" t="shared" si="0" ref="E6:E22">(C6-B6)/B6</f>
        <v>0.010000140496948546</v>
      </c>
      <c r="G6" s="49"/>
    </row>
    <row r="7" spans="1:7" ht="12">
      <c r="A7" s="107" t="s">
        <v>196</v>
      </c>
      <c r="B7" s="36">
        <v>353458.3</v>
      </c>
      <c r="C7" s="36">
        <v>356992.9</v>
      </c>
      <c r="E7" s="37">
        <f t="shared" si="0"/>
        <v>0.01000004809619702</v>
      </c>
      <c r="G7" s="49"/>
    </row>
    <row r="8" spans="1:7" ht="12">
      <c r="A8" s="107" t="s">
        <v>197</v>
      </c>
      <c r="B8" s="36">
        <v>219046.5</v>
      </c>
      <c r="C8" s="36">
        <v>221237</v>
      </c>
      <c r="E8" s="37">
        <f t="shared" si="0"/>
        <v>0.010000159783424981</v>
      </c>
      <c r="G8" s="49"/>
    </row>
    <row r="9" spans="1:7" ht="12">
      <c r="A9" s="107" t="s">
        <v>198</v>
      </c>
      <c r="B9" s="36">
        <v>112122</v>
      </c>
      <c r="C9" s="36">
        <v>113243.2</v>
      </c>
      <c r="E9" s="37">
        <f t="shared" si="0"/>
        <v>0.009999821622875056</v>
      </c>
      <c r="G9" s="49"/>
    </row>
    <row r="10" spans="1:7" ht="12">
      <c r="A10" s="107" t="s">
        <v>199</v>
      </c>
      <c r="B10" s="36">
        <v>77774.1</v>
      </c>
      <c r="C10" s="36">
        <v>78551.8</v>
      </c>
      <c r="E10" s="37">
        <f t="shared" si="0"/>
        <v>0.009999472832215315</v>
      </c>
      <c r="G10" s="49"/>
    </row>
    <row r="11" spans="1:7" ht="12">
      <c r="A11" s="107" t="s">
        <v>200</v>
      </c>
      <c r="B11" s="36">
        <v>81941.1</v>
      </c>
      <c r="C11" s="36">
        <v>82760.5</v>
      </c>
      <c r="E11" s="37">
        <f t="shared" si="0"/>
        <v>0.009999865757232867</v>
      </c>
      <c r="G11" s="49"/>
    </row>
    <row r="12" spans="1:7" ht="12">
      <c r="A12" s="107" t="s">
        <v>201</v>
      </c>
      <c r="B12" s="36">
        <v>49730.8</v>
      </c>
      <c r="C12" s="36">
        <v>50228.1</v>
      </c>
      <c r="E12" s="37">
        <f t="shared" si="0"/>
        <v>0.009999839133896812</v>
      </c>
      <c r="G12" s="49"/>
    </row>
    <row r="13" spans="1:7" ht="12">
      <c r="A13" s="107" t="s">
        <v>202</v>
      </c>
      <c r="B13" s="36">
        <v>49028.2</v>
      </c>
      <c r="C13" s="36">
        <v>49518.5</v>
      </c>
      <c r="E13" s="37">
        <f t="shared" si="0"/>
        <v>0.010000367135648523</v>
      </c>
      <c r="G13" s="49"/>
    </row>
    <row r="14" spans="1:7" ht="12">
      <c r="A14" s="107" t="s">
        <v>203</v>
      </c>
      <c r="B14" s="36">
        <v>46171.5</v>
      </c>
      <c r="C14" s="36">
        <v>46633.2</v>
      </c>
      <c r="E14" s="37">
        <f t="shared" si="0"/>
        <v>0.009999675124264905</v>
      </c>
      <c r="G14" s="49"/>
    </row>
    <row r="15" spans="1:7" ht="12">
      <c r="A15" s="107" t="s">
        <v>204</v>
      </c>
      <c r="B15" s="36">
        <v>51932.9</v>
      </c>
      <c r="C15" s="36">
        <v>52452.2</v>
      </c>
      <c r="E15" s="37">
        <f t="shared" si="0"/>
        <v>0.00999944158712484</v>
      </c>
      <c r="G15" s="49"/>
    </row>
    <row r="16" spans="1:7" ht="12">
      <c r="A16" s="107" t="s">
        <v>205</v>
      </c>
      <c r="B16" s="36">
        <v>63387.5</v>
      </c>
      <c r="C16" s="36">
        <v>64021.4</v>
      </c>
      <c r="E16" s="37">
        <f t="shared" si="0"/>
        <v>0.010000394399526744</v>
      </c>
      <c r="G16" s="49"/>
    </row>
    <row r="17" spans="1:7" ht="12">
      <c r="A17" s="107" t="s">
        <v>206</v>
      </c>
      <c r="B17" s="36">
        <v>28356.2</v>
      </c>
      <c r="C17" s="36">
        <v>28639.8</v>
      </c>
      <c r="E17" s="37">
        <f t="shared" si="0"/>
        <v>0.010001340094935095</v>
      </c>
      <c r="G17" s="49"/>
    </row>
    <row r="18" spans="1:7" ht="12">
      <c r="A18" s="107" t="s">
        <v>207</v>
      </c>
      <c r="B18" s="36">
        <v>12981.9</v>
      </c>
      <c r="C18" s="36">
        <v>13111.7</v>
      </c>
      <c r="E18" s="37">
        <f t="shared" si="0"/>
        <v>0.00999853642379013</v>
      </c>
      <c r="G18" s="49"/>
    </row>
    <row r="19" spans="1:7" ht="12">
      <c r="A19" s="107" t="s">
        <v>208</v>
      </c>
      <c r="B19" s="36">
        <v>293169</v>
      </c>
      <c r="C19" s="36">
        <v>299360.5</v>
      </c>
      <c r="E19" s="37">
        <f t="shared" si="0"/>
        <v>0.021119217925496897</v>
      </c>
      <c r="G19" s="49"/>
    </row>
    <row r="20" spans="1:7" ht="12">
      <c r="A20" s="107" t="s">
        <v>49</v>
      </c>
      <c r="B20" s="36">
        <v>229002.4</v>
      </c>
      <c r="C20" s="36">
        <v>235007.4</v>
      </c>
      <c r="E20" s="37">
        <f t="shared" si="0"/>
        <v>0.026222432603326427</v>
      </c>
      <c r="G20" s="49"/>
    </row>
    <row r="21" spans="1:7" ht="12">
      <c r="A21" s="107" t="s">
        <v>20</v>
      </c>
      <c r="B21" s="108">
        <v>2891.5</v>
      </c>
      <c r="C21" s="108">
        <v>2891.5</v>
      </c>
      <c r="E21" s="37">
        <f t="shared" si="0"/>
        <v>0</v>
      </c>
      <c r="G21" s="49"/>
    </row>
    <row r="22" spans="1:7" ht="12">
      <c r="A22" s="107" t="s">
        <v>209</v>
      </c>
      <c r="B22" s="36">
        <v>-7400</v>
      </c>
      <c r="C22" s="36">
        <v>-7400</v>
      </c>
      <c r="E22" s="37">
        <f t="shared" si="0"/>
        <v>0</v>
      </c>
      <c r="G22" s="49"/>
    </row>
    <row r="23" spans="1:7" ht="12">
      <c r="A23" s="2"/>
      <c r="B23" s="12"/>
      <c r="C23" s="36"/>
      <c r="E23" s="37"/>
      <c r="G23" s="49"/>
    </row>
    <row r="24" spans="1:7" ht="12.75">
      <c r="A24" s="33" t="s">
        <v>28</v>
      </c>
      <c r="B24" s="18">
        <f>SUM(B6:B22)</f>
        <v>2033708.7</v>
      </c>
      <c r="C24" s="18">
        <f>SUM(C6:C22)</f>
        <v>2061065.7</v>
      </c>
      <c r="D24" s="33"/>
      <c r="E24" s="37">
        <f>(C24-B24)/B24</f>
        <v>0.013451779008468617</v>
      </c>
      <c r="G24" s="49"/>
    </row>
    <row r="25" spans="2:3" ht="12">
      <c r="B25" s="36"/>
      <c r="C25" s="36"/>
    </row>
    <row r="26" spans="2:3" ht="12">
      <c r="B26" s="36"/>
      <c r="C26" s="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40.7109375" style="2" customWidth="1"/>
    <col min="2" max="3" width="12.7109375" style="2" customWidth="1"/>
    <col min="4" max="4" width="2.7109375" style="2" customWidth="1"/>
    <col min="5" max="5" width="12.7109375" style="2" customWidth="1"/>
    <col min="6" max="6" width="2.7109375" style="2" customWidth="1"/>
    <col min="7" max="16384" width="9.140625" style="2" customWidth="1"/>
  </cols>
  <sheetData>
    <row r="1" ht="12.75">
      <c r="A1" s="33" t="s">
        <v>210</v>
      </c>
    </row>
    <row r="3" spans="1:6" ht="12.75">
      <c r="A3" s="3"/>
      <c r="B3" s="4" t="s">
        <v>1</v>
      </c>
      <c r="C3" s="4" t="s">
        <v>1</v>
      </c>
      <c r="D3" s="4"/>
      <c r="E3" s="4" t="s">
        <v>2</v>
      </c>
      <c r="F3" s="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3"/>
    </row>
    <row r="6" spans="1:5" ht="12">
      <c r="A6" s="109" t="s">
        <v>211</v>
      </c>
      <c r="B6" s="12">
        <v>711322</v>
      </c>
      <c r="C6" s="12">
        <v>697442</v>
      </c>
      <c r="E6" s="13">
        <f>(C6-B6)/B6</f>
        <v>-0.019512963186854897</v>
      </c>
    </row>
    <row r="7" spans="1:5" ht="12">
      <c r="A7" s="109" t="s">
        <v>212</v>
      </c>
      <c r="B7" s="12">
        <v>665883</v>
      </c>
      <c r="C7" s="12">
        <v>682417</v>
      </c>
      <c r="E7" s="13">
        <f>(C7-B7)/B7</f>
        <v>0.024830187885859827</v>
      </c>
    </row>
    <row r="8" spans="1:5" ht="12">
      <c r="A8" s="109" t="s">
        <v>213</v>
      </c>
      <c r="B8" s="224">
        <v>1202</v>
      </c>
      <c r="C8" s="224">
        <v>1250</v>
      </c>
      <c r="E8" s="13">
        <f>(C8-B8)/B8</f>
        <v>0.03993344425956739</v>
      </c>
    </row>
    <row r="9" spans="1:5" ht="12">
      <c r="A9" s="109" t="s">
        <v>214</v>
      </c>
      <c r="B9" s="12">
        <v>196092</v>
      </c>
      <c r="C9" s="12">
        <v>195183</v>
      </c>
      <c r="E9" s="13">
        <f>(C9-B9)/B9</f>
        <v>-0.00463557921791812</v>
      </c>
    </row>
    <row r="10" spans="2:5" ht="12">
      <c r="B10" s="12"/>
      <c r="C10" s="12"/>
      <c r="E10" s="13"/>
    </row>
    <row r="11" spans="1:5" ht="12.75">
      <c r="A11" s="111" t="s">
        <v>28</v>
      </c>
      <c r="B11" s="18">
        <f>SUM(B6:B9)</f>
        <v>1574499</v>
      </c>
      <c r="C11" s="112">
        <f>SUM(C6:C9)</f>
        <v>1576292</v>
      </c>
      <c r="D11" s="33"/>
      <c r="E11" s="19">
        <f>(C11-B11)/B11</f>
        <v>0.001138774937297515</v>
      </c>
    </row>
    <row r="12" ht="12">
      <c r="A12" s="109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0.7109375" style="2" customWidth="1"/>
    <col min="2" max="3" width="12.7109375" style="2" customWidth="1"/>
    <col min="4" max="4" width="2.7109375" style="2" customWidth="1"/>
    <col min="5" max="5" width="12.7109375" style="2" customWidth="1"/>
    <col min="6" max="6" width="2.7109375" style="2" customWidth="1"/>
    <col min="7" max="16384" width="9.140625" style="2" customWidth="1"/>
  </cols>
  <sheetData>
    <row r="1" ht="12.75">
      <c r="A1" s="33" t="s">
        <v>215</v>
      </c>
    </row>
    <row r="3" spans="1:6" ht="12.75">
      <c r="A3" s="3"/>
      <c r="B3" s="4" t="s">
        <v>1</v>
      </c>
      <c r="C3" s="4" t="s">
        <v>1</v>
      </c>
      <c r="D3" s="4"/>
      <c r="E3" s="4" t="s">
        <v>2</v>
      </c>
      <c r="F3" s="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3"/>
    </row>
    <row r="6" spans="1:5" ht="12">
      <c r="A6" s="113" t="s">
        <v>216</v>
      </c>
      <c r="B6" s="12">
        <v>310019</v>
      </c>
      <c r="C6" s="12">
        <v>320248.73199999996</v>
      </c>
      <c r="E6" s="13">
        <f aca="true" t="shared" si="0" ref="E6:E17">(C6-B6)/B6</f>
        <v>0.032997113080165924</v>
      </c>
    </row>
    <row r="7" spans="1:5" ht="12">
      <c r="A7" s="113" t="s">
        <v>217</v>
      </c>
      <c r="B7" s="12">
        <v>183591</v>
      </c>
      <c r="C7" s="12">
        <v>184194.781</v>
      </c>
      <c r="E7" s="13">
        <f t="shared" si="0"/>
        <v>0.00328872875031994</v>
      </c>
    </row>
    <row r="8" spans="1:5" ht="12">
      <c r="A8" s="113" t="s">
        <v>218</v>
      </c>
      <c r="B8" s="12">
        <v>95139</v>
      </c>
      <c r="C8" s="12">
        <v>95232.024</v>
      </c>
      <c r="E8" s="13">
        <f t="shared" si="0"/>
        <v>0.0009777693690285255</v>
      </c>
    </row>
    <row r="9" spans="1:5" ht="12">
      <c r="A9" s="113" t="s">
        <v>219</v>
      </c>
      <c r="B9" s="12">
        <v>53971</v>
      </c>
      <c r="C9" s="12">
        <v>53953.804</v>
      </c>
      <c r="E9" s="13">
        <f t="shared" si="0"/>
        <v>-0.0003186155527969382</v>
      </c>
    </row>
    <row r="10" spans="1:5" ht="12">
      <c r="A10" s="113" t="s">
        <v>220</v>
      </c>
      <c r="B10" s="12">
        <v>29413</v>
      </c>
      <c r="C10" s="12">
        <v>29451.211</v>
      </c>
      <c r="E10" s="13">
        <f t="shared" si="0"/>
        <v>0.0012991194369836238</v>
      </c>
    </row>
    <row r="11" spans="1:5" ht="12">
      <c r="A11" s="113" t="s">
        <v>221</v>
      </c>
      <c r="B11" s="12">
        <v>23961</v>
      </c>
      <c r="C11" s="12">
        <v>23909.713</v>
      </c>
      <c r="E11" s="13">
        <f t="shared" si="0"/>
        <v>-0.0021404365427152568</v>
      </c>
    </row>
    <row r="12" spans="1:5" ht="12">
      <c r="A12" s="113" t="s">
        <v>222</v>
      </c>
      <c r="B12" s="12">
        <v>20130</v>
      </c>
      <c r="C12" s="12">
        <v>20149.681</v>
      </c>
      <c r="E12" s="13">
        <f t="shared" si="0"/>
        <v>0.00097769498261304</v>
      </c>
    </row>
    <row r="13" spans="1:5" ht="12">
      <c r="A13" s="113" t="s">
        <v>223</v>
      </c>
      <c r="B13" s="12">
        <v>15932</v>
      </c>
      <c r="C13" s="12">
        <v>15887.614</v>
      </c>
      <c r="E13" s="13">
        <f t="shared" si="0"/>
        <v>-0.0027859653527492105</v>
      </c>
    </row>
    <row r="14" spans="1:5" ht="12">
      <c r="A14" s="114" t="s">
        <v>16</v>
      </c>
      <c r="B14" s="12">
        <v>238326</v>
      </c>
      <c r="C14" s="12">
        <v>253553</v>
      </c>
      <c r="E14" s="13">
        <f t="shared" si="0"/>
        <v>0.06389147638109145</v>
      </c>
    </row>
    <row r="15" spans="1:5" ht="12">
      <c r="A15" s="113" t="s">
        <v>224</v>
      </c>
      <c r="B15" s="12">
        <v>28230</v>
      </c>
      <c r="C15" s="12">
        <v>28650</v>
      </c>
      <c r="E15" s="13">
        <f t="shared" si="0"/>
        <v>0.01487778958554729</v>
      </c>
    </row>
    <row r="16" spans="1:5" ht="12">
      <c r="A16" s="113" t="s">
        <v>225</v>
      </c>
      <c r="B16" s="221">
        <v>29699</v>
      </c>
      <c r="C16" s="147">
        <v>30377.373</v>
      </c>
      <c r="E16" s="13">
        <f t="shared" si="0"/>
        <v>0.022841610828647416</v>
      </c>
    </row>
    <row r="17" spans="1:5" ht="12">
      <c r="A17" s="113" t="s">
        <v>20</v>
      </c>
      <c r="B17" s="115">
        <v>14835</v>
      </c>
      <c r="C17" s="115">
        <v>15315.196</v>
      </c>
      <c r="E17" s="13">
        <f t="shared" si="0"/>
        <v>0.03236912706437478</v>
      </c>
    </row>
    <row r="18" spans="2:5" ht="12">
      <c r="B18" s="12"/>
      <c r="C18" s="12"/>
      <c r="E18" s="13"/>
    </row>
    <row r="19" spans="1:5" ht="12.75">
      <c r="A19" s="116" t="s">
        <v>21</v>
      </c>
      <c r="B19" s="18">
        <f>SUM(B6:B17)</f>
        <v>1043246</v>
      </c>
      <c r="C19" s="18">
        <f>SUM(C6:C17)</f>
        <v>1070923.1289999997</v>
      </c>
      <c r="E19" s="19">
        <f>(C19-B19)/B19</f>
        <v>0.02652982038752099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zoomScalePageLayoutView="0" workbookViewId="0" topLeftCell="A1">
      <selection activeCell="C19" sqref="C19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227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2">
      <c r="A6" s="117" t="s">
        <v>228</v>
      </c>
      <c r="B6" s="36">
        <v>435436</v>
      </c>
      <c r="C6" s="36">
        <v>458476</v>
      </c>
      <c r="E6" s="37">
        <f aca="true" t="shared" si="0" ref="E6:E19">(C6-B6)/B6</f>
        <v>0.05291248312036671</v>
      </c>
    </row>
    <row r="7" spans="1:5" ht="12">
      <c r="A7" s="117" t="s">
        <v>234</v>
      </c>
      <c r="B7" s="36">
        <v>78696</v>
      </c>
      <c r="C7" s="36">
        <v>82324</v>
      </c>
      <c r="E7" s="37">
        <f t="shared" si="0"/>
        <v>0.04610145369523229</v>
      </c>
    </row>
    <row r="8" spans="1:5" ht="12">
      <c r="A8" s="117" t="s">
        <v>496</v>
      </c>
      <c r="B8" s="36">
        <v>52286</v>
      </c>
      <c r="C8" s="36">
        <v>54691</v>
      </c>
      <c r="E8" s="37">
        <f t="shared" si="0"/>
        <v>0.0459970164097464</v>
      </c>
    </row>
    <row r="9" spans="1:5" ht="12">
      <c r="A9" s="117" t="s">
        <v>229</v>
      </c>
      <c r="B9" s="36">
        <v>42581</v>
      </c>
      <c r="C9" s="36">
        <v>44586</v>
      </c>
      <c r="E9" s="37">
        <f t="shared" si="0"/>
        <v>0.047086728822714356</v>
      </c>
    </row>
    <row r="10" spans="1:5" ht="12">
      <c r="A10" s="117" t="s">
        <v>230</v>
      </c>
      <c r="B10" s="52">
        <v>39565</v>
      </c>
      <c r="C10" s="36">
        <v>41385</v>
      </c>
      <c r="E10" s="37">
        <f t="shared" si="0"/>
        <v>0.046000252748641474</v>
      </c>
    </row>
    <row r="11" spans="1:5" ht="12">
      <c r="A11" s="117" t="s">
        <v>231</v>
      </c>
      <c r="B11" s="36">
        <v>29165</v>
      </c>
      <c r="C11" s="36">
        <v>30499</v>
      </c>
      <c r="E11" s="37">
        <f t="shared" si="0"/>
        <v>0.04573975655751757</v>
      </c>
    </row>
    <row r="12" spans="1:5" ht="12">
      <c r="A12" s="117" t="s">
        <v>235</v>
      </c>
      <c r="B12" s="36">
        <v>20391</v>
      </c>
      <c r="C12" s="36">
        <v>21620</v>
      </c>
      <c r="E12" s="37">
        <f t="shared" si="0"/>
        <v>0.060271688490020105</v>
      </c>
    </row>
    <row r="13" spans="1:5" ht="12">
      <c r="A13" s="117" t="s">
        <v>236</v>
      </c>
      <c r="B13" s="36">
        <v>21463</v>
      </c>
      <c r="C13" s="36">
        <v>23624</v>
      </c>
      <c r="E13" s="37">
        <f t="shared" si="0"/>
        <v>0.10068489959465127</v>
      </c>
    </row>
    <row r="14" spans="1:5" ht="12">
      <c r="A14" s="117" t="s">
        <v>232</v>
      </c>
      <c r="B14" s="36">
        <v>17306</v>
      </c>
      <c r="C14" s="36">
        <v>18230</v>
      </c>
      <c r="E14" s="37">
        <f t="shared" si="0"/>
        <v>0.0533918872067491</v>
      </c>
    </row>
    <row r="15" spans="1:5" ht="12">
      <c r="A15" s="117" t="s">
        <v>497</v>
      </c>
      <c r="B15" s="36">
        <v>9529</v>
      </c>
      <c r="C15" s="36">
        <v>9968</v>
      </c>
      <c r="E15" s="37">
        <f t="shared" si="0"/>
        <v>0.046069891908909644</v>
      </c>
    </row>
    <row r="16" spans="1:5" ht="12">
      <c r="A16" s="117" t="s">
        <v>233</v>
      </c>
      <c r="B16" s="36">
        <v>4506</v>
      </c>
      <c r="C16" s="36">
        <v>4816</v>
      </c>
      <c r="E16" s="37">
        <f t="shared" si="0"/>
        <v>0.06879715934309809</v>
      </c>
    </row>
    <row r="17" spans="1:5" ht="12">
      <c r="A17" s="117" t="s">
        <v>16</v>
      </c>
      <c r="B17" s="36">
        <v>134671</v>
      </c>
      <c r="C17" s="36">
        <v>140924</v>
      </c>
      <c r="E17" s="37">
        <f t="shared" si="0"/>
        <v>0.046431674228304534</v>
      </c>
    </row>
    <row r="18" spans="1:5" ht="12">
      <c r="A18" s="117" t="s">
        <v>49</v>
      </c>
      <c r="B18" s="36">
        <v>48855</v>
      </c>
      <c r="C18" s="36">
        <v>94795</v>
      </c>
      <c r="E18" s="37">
        <f t="shared" si="0"/>
        <v>0.9403336403643434</v>
      </c>
    </row>
    <row r="19" spans="1:5" ht="12">
      <c r="A19" s="117" t="s">
        <v>20</v>
      </c>
      <c r="B19" s="36">
        <v>831</v>
      </c>
      <c r="C19" s="36">
        <v>1247</v>
      </c>
      <c r="E19" s="37">
        <f t="shared" si="0"/>
        <v>0.5006016847172082</v>
      </c>
    </row>
    <row r="20" ht="12">
      <c r="E20" s="37"/>
    </row>
    <row r="21" spans="1:5" ht="12.75">
      <c r="A21" s="118" t="s">
        <v>21</v>
      </c>
      <c r="B21" s="119">
        <f>SUM(B6:B19)</f>
        <v>935281</v>
      </c>
      <c r="C21" s="119">
        <f>SUM(C6:C19)</f>
        <v>1027185</v>
      </c>
      <c r="E21" s="19">
        <f>(C21-B21)/B21</f>
        <v>0.0982635165260494</v>
      </c>
    </row>
    <row r="22" spans="2:5" ht="12.75">
      <c r="B22" s="36"/>
      <c r="C22" s="36"/>
      <c r="E22" s="19"/>
    </row>
    <row r="23" spans="2:3" ht="12">
      <c r="B23" s="36"/>
      <c r="C23" s="36"/>
    </row>
  </sheetData>
  <sheetProtection/>
  <printOptions/>
  <pageMargins left="0.75" right="0.75" top="1" bottom="1" header="0.5" footer="0.5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237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6" spans="1:6" ht="12">
      <c r="A6" s="120" t="s">
        <v>238</v>
      </c>
      <c r="B6" s="36">
        <v>69919</v>
      </c>
      <c r="D6" s="57">
        <v>75959</v>
      </c>
      <c r="F6" s="62">
        <f>(D6-B6)/B6</f>
        <v>0.08638567485232912</v>
      </c>
    </row>
    <row r="7" spans="1:6" ht="12">
      <c r="A7" s="120" t="s">
        <v>239</v>
      </c>
      <c r="B7" s="36">
        <v>95581</v>
      </c>
      <c r="D7" s="57">
        <v>102165</v>
      </c>
      <c r="F7" s="62">
        <f aca="true" t="shared" si="0" ref="F7:F13">(D7-B7)/B7</f>
        <v>0.06888398321842207</v>
      </c>
    </row>
    <row r="8" spans="1:6" ht="12.75">
      <c r="A8" s="120" t="s">
        <v>16</v>
      </c>
      <c r="B8" s="225">
        <v>9160</v>
      </c>
      <c r="C8" s="226"/>
      <c r="D8" s="226">
        <v>9870</v>
      </c>
      <c r="F8" s="62">
        <f t="shared" si="0"/>
        <v>0.07751091703056769</v>
      </c>
    </row>
    <row r="9" spans="1:6" ht="12.75">
      <c r="A9" s="120" t="s">
        <v>49</v>
      </c>
      <c r="B9" s="225">
        <v>11154</v>
      </c>
      <c r="C9" s="226"/>
      <c r="D9" s="226">
        <v>12071</v>
      </c>
      <c r="F9" s="62">
        <f t="shared" si="0"/>
        <v>0.08221265913573605</v>
      </c>
    </row>
    <row r="10" spans="1:6" ht="12.75">
      <c r="A10" s="120" t="s">
        <v>240</v>
      </c>
      <c r="B10" s="225">
        <v>957</v>
      </c>
      <c r="C10" s="226"/>
      <c r="D10" s="226">
        <v>957</v>
      </c>
      <c r="F10" s="62">
        <f t="shared" si="0"/>
        <v>0</v>
      </c>
    </row>
    <row r="11" spans="1:6" ht="12">
      <c r="A11" s="120" t="s">
        <v>20</v>
      </c>
      <c r="B11" s="36">
        <v>2735</v>
      </c>
      <c r="C11" s="36"/>
      <c r="D11" s="36">
        <v>3007</v>
      </c>
      <c r="F11" s="62">
        <f t="shared" si="0"/>
        <v>0.09945155393053016</v>
      </c>
    </row>
    <row r="12" ht="12">
      <c r="F12" s="62"/>
    </row>
    <row r="13" spans="1:6" ht="12.75">
      <c r="A13" s="121" t="s">
        <v>21</v>
      </c>
      <c r="B13" s="18">
        <f>SUM(B6:B11)</f>
        <v>189506</v>
      </c>
      <c r="C13" s="18"/>
      <c r="D13" s="18">
        <f>SUM(D6:D11)</f>
        <v>204029</v>
      </c>
      <c r="E13" s="33"/>
      <c r="F13" s="123">
        <f t="shared" si="0"/>
        <v>0.07663609595474549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zoomScalePageLayoutView="0" workbookViewId="0" topLeftCell="A1">
      <selection activeCell="F15" sqref="F15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241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5" spans="1:24" s="50" customFormat="1" ht="12.75">
      <c r="A5" s="9"/>
      <c r="B5" s="9"/>
      <c r="D5" s="9"/>
      <c r="E5" s="9"/>
      <c r="F5" s="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6" ht="12">
      <c r="A6" s="124" t="s">
        <v>242</v>
      </c>
      <c r="B6" s="36">
        <v>472732</v>
      </c>
      <c r="D6" s="36">
        <v>492106</v>
      </c>
      <c r="F6" s="37">
        <f>(D6-B6)/B6</f>
        <v>0.04098305170794446</v>
      </c>
    </row>
    <row r="7" spans="1:6" ht="12">
      <c r="A7" s="124" t="s">
        <v>243</v>
      </c>
      <c r="B7" s="36">
        <v>18393</v>
      </c>
      <c r="D7" s="36">
        <v>19436</v>
      </c>
      <c r="F7" s="37">
        <f aca="true" t="shared" si="0" ref="F7:F15">(D7-B7)/B7</f>
        <v>0.05670635567879084</v>
      </c>
    </row>
    <row r="8" spans="1:6" ht="12">
      <c r="A8" s="124" t="s">
        <v>244</v>
      </c>
      <c r="B8">
        <v>14915</v>
      </c>
      <c r="D8">
        <v>15660</v>
      </c>
      <c r="F8" s="37">
        <f>(D9-B9)/B9</f>
        <v>0.05105386416861827</v>
      </c>
    </row>
    <row r="9" spans="1:6" ht="12">
      <c r="A9" s="124" t="s">
        <v>245</v>
      </c>
      <c r="B9" s="36">
        <v>8540</v>
      </c>
      <c r="D9" s="36">
        <v>8976</v>
      </c>
      <c r="F9" s="37">
        <f>(D10-B10)/B10</f>
        <v>0.04675118858954041</v>
      </c>
    </row>
    <row r="10" spans="1:6" ht="12">
      <c r="A10" s="124" t="s">
        <v>246</v>
      </c>
      <c r="B10" s="36">
        <v>1262</v>
      </c>
      <c r="D10" s="36">
        <v>1321</v>
      </c>
      <c r="F10" s="37">
        <f t="shared" si="0"/>
        <v>0.04675118858954041</v>
      </c>
    </row>
    <row r="11" spans="1:6" ht="12">
      <c r="A11" s="124" t="s">
        <v>247</v>
      </c>
      <c r="B11" s="36">
        <v>84066</v>
      </c>
      <c r="D11" s="36">
        <v>87266</v>
      </c>
      <c r="F11" s="37">
        <f t="shared" si="0"/>
        <v>0.0380653296219637</v>
      </c>
    </row>
    <row r="12" spans="1:6" ht="12">
      <c r="A12" s="124" t="s">
        <v>49</v>
      </c>
      <c r="B12" s="36">
        <v>6767</v>
      </c>
      <c r="D12" s="36">
        <v>6832</v>
      </c>
      <c r="F12" s="37">
        <f t="shared" si="0"/>
        <v>0.009605438155755874</v>
      </c>
    </row>
    <row r="13" spans="1:6" ht="12">
      <c r="A13" s="124" t="s">
        <v>20</v>
      </c>
      <c r="B13" s="36">
        <v>1263</v>
      </c>
      <c r="D13" s="36">
        <v>1304</v>
      </c>
      <c r="F13" s="37">
        <f t="shared" si="0"/>
        <v>0.03246239113222486</v>
      </c>
    </row>
    <row r="14" ht="12">
      <c r="F14" s="37"/>
    </row>
    <row r="15" spans="1:6" ht="12.75">
      <c r="A15" s="33" t="s">
        <v>28</v>
      </c>
      <c r="B15" s="18">
        <f>SUM(B6:B13)</f>
        <v>607938</v>
      </c>
      <c r="C15" s="18"/>
      <c r="D15" s="18">
        <f>SUM(D6:D13)</f>
        <v>632901</v>
      </c>
      <c r="E15" s="33"/>
      <c r="F15" s="19">
        <f t="shared" si="0"/>
        <v>0.04106175300770802</v>
      </c>
    </row>
    <row r="17" spans="1:7" ht="12">
      <c r="A17" s="241"/>
      <c r="B17" s="241"/>
      <c r="C17" s="241"/>
      <c r="D17" s="241"/>
      <c r="E17" s="241"/>
      <c r="F17" s="241"/>
      <c r="G17" s="241"/>
    </row>
    <row r="18" spans="1:7" ht="12">
      <c r="A18" s="241"/>
      <c r="B18" s="241"/>
      <c r="C18" s="241"/>
      <c r="D18" s="241"/>
      <c r="E18" s="241"/>
      <c r="F18" s="241"/>
      <c r="G18" s="241"/>
    </row>
    <row r="19" spans="1:7" ht="33" customHeight="1">
      <c r="A19" s="241"/>
      <c r="B19" s="241"/>
      <c r="C19" s="241"/>
      <c r="D19" s="241"/>
      <c r="E19" s="241"/>
      <c r="F19" s="241"/>
      <c r="G19" s="241"/>
    </row>
    <row r="24" ht="12">
      <c r="B24" t="s">
        <v>481</v>
      </c>
    </row>
  </sheetData>
  <sheetProtection/>
  <mergeCells count="1">
    <mergeCell ref="A17:G19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40.7109375" style="2" customWidth="1"/>
    <col min="2" max="2" width="12.7109375" style="2" customWidth="1"/>
    <col min="3" max="3" width="2.7109375" style="2" customWidth="1"/>
    <col min="4" max="4" width="12.7109375" style="2" customWidth="1"/>
    <col min="5" max="5" width="2.7109375" style="2" customWidth="1"/>
    <col min="6" max="6" width="12.7109375" style="2" customWidth="1"/>
    <col min="7" max="7" width="2.7109375" style="2" customWidth="1"/>
    <col min="8" max="16384" width="9.140625" style="2" customWidth="1"/>
  </cols>
  <sheetData>
    <row r="1" ht="12.75">
      <c r="A1" s="33" t="s">
        <v>248</v>
      </c>
    </row>
    <row r="3" spans="1:7" ht="12.75">
      <c r="A3" s="3"/>
      <c r="B3" s="4" t="s">
        <v>1</v>
      </c>
      <c r="C3" s="24"/>
      <c r="D3" s="4" t="s">
        <v>1</v>
      </c>
      <c r="E3" s="4"/>
      <c r="F3" s="4" t="s">
        <v>2</v>
      </c>
      <c r="G3" s="3"/>
    </row>
    <row r="4" spans="1:7" ht="12.75">
      <c r="A4" s="5" t="s">
        <v>3</v>
      </c>
      <c r="B4" s="4" t="s">
        <v>477</v>
      </c>
      <c r="C4" s="24"/>
      <c r="D4" s="4" t="s">
        <v>478</v>
      </c>
      <c r="E4" s="4"/>
      <c r="F4" s="4" t="s">
        <v>6</v>
      </c>
      <c r="G4" s="3"/>
    </row>
    <row r="6" spans="1:6" ht="12">
      <c r="A6" s="126" t="s">
        <v>249</v>
      </c>
      <c r="B6" s="12">
        <v>200207</v>
      </c>
      <c r="D6" s="127">
        <v>198565</v>
      </c>
      <c r="F6" s="13">
        <f>(D6-B6)/B6</f>
        <v>-0.008201511435664088</v>
      </c>
    </row>
    <row r="7" spans="1:6" ht="12">
      <c r="A7" s="126" t="s">
        <v>250</v>
      </c>
      <c r="B7" s="12">
        <v>192650</v>
      </c>
      <c r="D7" s="127">
        <v>197007</v>
      </c>
      <c r="F7" s="13">
        <f aca="true" t="shared" si="0" ref="F7:F13">(D7-B7)/B7</f>
        <v>0.02261614326498832</v>
      </c>
    </row>
    <row r="8" spans="1:6" ht="12">
      <c r="A8" s="126" t="s">
        <v>251</v>
      </c>
      <c r="B8" s="12">
        <v>9472</v>
      </c>
      <c r="D8" s="2">
        <v>9392</v>
      </c>
      <c r="F8" s="13">
        <f t="shared" si="0"/>
        <v>-0.008445945945945946</v>
      </c>
    </row>
    <row r="9" spans="1:6" ht="12">
      <c r="A9" s="126" t="s">
        <v>252</v>
      </c>
      <c r="B9" s="12">
        <v>14989</v>
      </c>
      <c r="D9" s="2">
        <v>16639</v>
      </c>
      <c r="F9" s="13">
        <f t="shared" si="0"/>
        <v>0.1100807258656348</v>
      </c>
    </row>
    <row r="10" spans="1:6" ht="12">
      <c r="A10" s="126" t="s">
        <v>16</v>
      </c>
      <c r="B10" s="12">
        <v>169083</v>
      </c>
      <c r="D10" s="127">
        <v>170734</v>
      </c>
      <c r="F10" s="13">
        <f t="shared" si="0"/>
        <v>0.009764435218206443</v>
      </c>
    </row>
    <row r="11" spans="1:6" ht="12">
      <c r="A11" s="126" t="s">
        <v>20</v>
      </c>
      <c r="B11" s="12">
        <v>35133</v>
      </c>
      <c r="C11" s="12"/>
      <c r="D11" s="12">
        <v>35643</v>
      </c>
      <c r="F11" s="13">
        <f t="shared" si="0"/>
        <v>0.014516266757749125</v>
      </c>
    </row>
    <row r="12" spans="2:6" ht="12">
      <c r="B12" s="12"/>
      <c r="D12" s="12"/>
      <c r="F12" s="13"/>
    </row>
    <row r="13" spans="1:6" ht="12.75">
      <c r="A13" s="33" t="s">
        <v>28</v>
      </c>
      <c r="B13" s="18">
        <f>SUM(B6:B11)</f>
        <v>621534</v>
      </c>
      <c r="C13" s="18"/>
      <c r="D13" s="18">
        <f>SUM(D6:D11)</f>
        <v>627980</v>
      </c>
      <c r="E13" s="33"/>
      <c r="F13" s="19">
        <f t="shared" si="0"/>
        <v>0.010371114050076102</v>
      </c>
    </row>
    <row r="15" spans="2:4" ht="12">
      <c r="B15" s="12"/>
      <c r="C15" s="12"/>
      <c r="D15" s="12"/>
    </row>
    <row r="17" ht="12">
      <c r="A17" s="29"/>
    </row>
    <row r="18" ht="12">
      <c r="A18" s="29"/>
    </row>
    <row r="19" ht="12">
      <c r="A19" s="29"/>
    </row>
    <row r="20" ht="12">
      <c r="A20" s="29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PageLayoutView="0" workbookViewId="0" topLeftCell="A1">
      <selection activeCell="F24" sqref="F24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25.8515625" style="0" customWidth="1"/>
  </cols>
  <sheetData>
    <row r="1" ht="12.75">
      <c r="A1" s="33" t="s">
        <v>253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2">
      <c r="A6" s="128" t="s">
        <v>254</v>
      </c>
      <c r="B6" s="36">
        <v>65348</v>
      </c>
      <c r="C6" s="36">
        <v>65343</v>
      </c>
      <c r="E6" s="37">
        <f>(C6-B6)/B6</f>
        <v>-7.651343575931934E-05</v>
      </c>
    </row>
    <row r="7" spans="1:5" ht="12">
      <c r="A7" s="128" t="s">
        <v>255</v>
      </c>
      <c r="B7" s="36">
        <v>2452</v>
      </c>
      <c r="C7" s="36">
        <v>2521</v>
      </c>
      <c r="E7" s="37">
        <f>(C7-B7)/B7</f>
        <v>0.028140293637846654</v>
      </c>
    </row>
    <row r="8" spans="1:5" ht="12">
      <c r="A8" s="128" t="s">
        <v>256</v>
      </c>
      <c r="B8" s="36">
        <v>2674</v>
      </c>
      <c r="C8" s="36">
        <v>2769</v>
      </c>
      <c r="E8" s="37">
        <f>(C8-B8)/B8</f>
        <v>0.03552729992520568</v>
      </c>
    </row>
    <row r="9" spans="1:5" ht="12">
      <c r="A9" s="128" t="s">
        <v>257</v>
      </c>
      <c r="B9" s="36">
        <v>12737</v>
      </c>
      <c r="C9" s="36">
        <v>13300</v>
      </c>
      <c r="E9" s="37">
        <f>(C9-B9)/B9</f>
        <v>0.04420193138101594</v>
      </c>
    </row>
    <row r="10" spans="1:5" ht="12">
      <c r="A10" s="128" t="s">
        <v>258</v>
      </c>
      <c r="B10" s="36">
        <v>12789</v>
      </c>
      <c r="C10" s="36">
        <v>13353</v>
      </c>
      <c r="E10" s="37">
        <f>(C10-B10)/B10</f>
        <v>0.044100398780201736</v>
      </c>
    </row>
    <row r="11" spans="1:5" ht="12">
      <c r="A11" s="128" t="s">
        <v>498</v>
      </c>
      <c r="B11" s="36"/>
      <c r="C11" s="36">
        <v>2714</v>
      </c>
      <c r="E11" s="125" t="s">
        <v>517</v>
      </c>
    </row>
    <row r="12" spans="1:5" ht="12">
      <c r="A12" s="128" t="s">
        <v>499</v>
      </c>
      <c r="B12" s="36">
        <v>32615</v>
      </c>
      <c r="C12" s="36">
        <v>34006</v>
      </c>
      <c r="E12" s="37">
        <f>(C12-B12)/B12</f>
        <v>0.04264908784301702</v>
      </c>
    </row>
    <row r="13" spans="1:5" ht="12">
      <c r="A13" s="128" t="s">
        <v>260</v>
      </c>
      <c r="B13" s="36">
        <v>134</v>
      </c>
      <c r="C13" s="36">
        <v>175</v>
      </c>
      <c r="E13" s="37">
        <f>(C13-B13)/B13</f>
        <v>0.30597014925373134</v>
      </c>
    </row>
    <row r="14" spans="1:5" ht="12">
      <c r="A14" s="128" t="s">
        <v>49</v>
      </c>
      <c r="B14" s="36">
        <v>3756</v>
      </c>
      <c r="C14" s="36">
        <v>3751</v>
      </c>
      <c r="E14" s="37">
        <f>(C14-B14)/B14</f>
        <v>-0.0013312034078807242</v>
      </c>
    </row>
    <row r="15" spans="1:5" ht="12">
      <c r="A15" s="128" t="s">
        <v>20</v>
      </c>
      <c r="B15" s="36">
        <v>588</v>
      </c>
      <c r="C15" s="36">
        <v>580</v>
      </c>
      <c r="E15" s="37">
        <f>(C15-B15)/B15</f>
        <v>-0.013605442176870748</v>
      </c>
    </row>
    <row r="16" ht="12">
      <c r="E16" s="37"/>
    </row>
    <row r="17" spans="1:5" ht="12.75">
      <c r="A17" s="129" t="s">
        <v>21</v>
      </c>
      <c r="B17" s="18">
        <f>SUM(B6:B15)</f>
        <v>133093</v>
      </c>
      <c r="C17" s="18">
        <f>SUM(C6:C15)</f>
        <v>138512</v>
      </c>
      <c r="D17" s="33"/>
      <c r="E17" s="19">
        <f>(C17-B17)/B17</f>
        <v>0.04071589039243236</v>
      </c>
    </row>
    <row r="19" spans="1:5" ht="43.5" customHeight="1">
      <c r="A19" s="241" t="s">
        <v>516</v>
      </c>
      <c r="B19" s="241"/>
      <c r="C19" s="241"/>
      <c r="D19" s="241"/>
      <c r="E19" s="241"/>
    </row>
    <row r="23" ht="12">
      <c r="B23" s="57"/>
    </row>
    <row r="24" ht="12">
      <c r="B24" s="57"/>
    </row>
    <row r="25" ht="12">
      <c r="B25" s="57"/>
    </row>
    <row r="26" ht="12">
      <c r="B26" s="57"/>
    </row>
    <row r="27" ht="12">
      <c r="B27" s="57"/>
    </row>
    <row r="28" ht="12">
      <c r="B28" s="57"/>
    </row>
    <row r="30" spans="11:13" ht="12">
      <c r="K30" s="36"/>
      <c r="L30" s="36"/>
      <c r="M30" s="36"/>
    </row>
  </sheetData>
  <sheetProtection/>
  <mergeCells count="1">
    <mergeCell ref="A19:E1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="125" zoomScaleNormal="125" zoomScalePageLayoutView="0" workbookViewId="0" topLeftCell="A4">
      <selection activeCell="E12" sqref="E12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24</v>
      </c>
    </row>
    <row r="3" spans="1:6" ht="12.75">
      <c r="A3" s="34"/>
      <c r="B3" s="4" t="s">
        <v>1</v>
      </c>
      <c r="C3" s="4" t="s">
        <v>1</v>
      </c>
      <c r="D3" s="4"/>
      <c r="E3" s="4" t="s">
        <v>2</v>
      </c>
      <c r="F3" s="34"/>
    </row>
    <row r="4" spans="1:6" ht="12.75">
      <c r="A4" s="6" t="s">
        <v>3</v>
      </c>
      <c r="B4" s="4" t="s">
        <v>477</v>
      </c>
      <c r="C4" s="4" t="s">
        <v>478</v>
      </c>
      <c r="D4" s="4"/>
      <c r="E4" s="4" t="s">
        <v>6</v>
      </c>
      <c r="F4" s="34"/>
    </row>
    <row r="6" spans="1:5" ht="12">
      <c r="A6" s="35" t="s">
        <v>25</v>
      </c>
      <c r="B6" s="36">
        <v>425661</v>
      </c>
      <c r="C6" s="36">
        <v>418313</v>
      </c>
      <c r="E6" s="37">
        <f>(C6-B6)/B6</f>
        <v>-0.01726256340139219</v>
      </c>
    </row>
    <row r="7" spans="1:5" ht="12">
      <c r="A7" s="35" t="s">
        <v>26</v>
      </c>
      <c r="B7" s="36">
        <v>477628</v>
      </c>
      <c r="C7" s="36">
        <v>480198</v>
      </c>
      <c r="E7" s="37">
        <f>(C7-B7)/B7</f>
        <v>0.005380756572060264</v>
      </c>
    </row>
    <row r="8" spans="1:5" ht="12">
      <c r="A8" s="35" t="s">
        <v>27</v>
      </c>
      <c r="B8" s="36">
        <v>158274</v>
      </c>
      <c r="C8" s="36">
        <v>161561</v>
      </c>
      <c r="E8" s="37">
        <f>(C8-B8)/B8</f>
        <v>0.020767782453214048</v>
      </c>
    </row>
    <row r="9" spans="1:5" ht="12">
      <c r="A9" s="35" t="s">
        <v>16</v>
      </c>
      <c r="B9" s="36">
        <v>146691</v>
      </c>
      <c r="C9" s="36">
        <v>147180</v>
      </c>
      <c r="E9" s="37">
        <f>(C9-B9)/B9</f>
        <v>0.0033335378448575577</v>
      </c>
    </row>
    <row r="10" spans="1:5" ht="12">
      <c r="A10" s="35" t="s">
        <v>20</v>
      </c>
      <c r="B10" s="38">
        <v>19717</v>
      </c>
      <c r="C10" s="38">
        <v>20342</v>
      </c>
      <c r="E10" s="37">
        <f>(C10-B10)/B10</f>
        <v>0.031698534259775826</v>
      </c>
    </row>
    <row r="11" ht="12">
      <c r="E11" s="37"/>
    </row>
    <row r="12" spans="1:5" ht="12.75">
      <c r="A12" s="39" t="s">
        <v>28</v>
      </c>
      <c r="B12" s="18">
        <f>SUM(B6:B10)</f>
        <v>1227971</v>
      </c>
      <c r="C12" s="18">
        <f>SUM(C6:C10)</f>
        <v>1227594</v>
      </c>
      <c r="D12" s="33"/>
      <c r="E12" s="217">
        <f>(C12-B12)/B12</f>
        <v>-0.00030701050757713335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D34" sqref="D34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261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</v>
      </c>
      <c r="C4" s="4" t="s">
        <v>5</v>
      </c>
      <c r="D4" s="4"/>
      <c r="E4" s="4" t="s">
        <v>6</v>
      </c>
      <c r="F4" s="43"/>
    </row>
    <row r="6" spans="1:5" ht="12">
      <c r="A6" s="130" t="s">
        <v>262</v>
      </c>
      <c r="B6" s="36">
        <v>328595</v>
      </c>
      <c r="C6" s="36">
        <v>292978</v>
      </c>
      <c r="D6" s="131"/>
      <c r="E6" s="132">
        <f>(C6-B6)/B6</f>
        <v>-0.10839178928468175</v>
      </c>
    </row>
    <row r="7" spans="1:5" ht="12">
      <c r="A7" s="130" t="s">
        <v>263</v>
      </c>
      <c r="B7" s="36">
        <v>231112</v>
      </c>
      <c r="C7" s="36">
        <v>208671</v>
      </c>
      <c r="D7" s="131"/>
      <c r="E7" s="132">
        <f>(C7-B7)/B7</f>
        <v>-0.09710010730727958</v>
      </c>
    </row>
    <row r="8" spans="1:5" ht="12">
      <c r="A8" s="130" t="s">
        <v>264</v>
      </c>
      <c r="B8" s="36">
        <v>49098</v>
      </c>
      <c r="C8" s="36">
        <v>43437</v>
      </c>
      <c r="D8" s="131"/>
      <c r="E8" s="132">
        <f>(C8-B8)/B8</f>
        <v>-0.11530001222045705</v>
      </c>
    </row>
    <row r="9" spans="1:5" ht="12">
      <c r="A9" s="130" t="s">
        <v>265</v>
      </c>
      <c r="B9" s="133"/>
      <c r="C9" s="134"/>
      <c r="D9" s="131"/>
      <c r="E9" s="132"/>
    </row>
    <row r="10" spans="1:5" ht="12">
      <c r="A10" s="130" t="s">
        <v>270</v>
      </c>
      <c r="B10" s="36">
        <v>5952</v>
      </c>
      <c r="C10" s="36">
        <v>5357</v>
      </c>
      <c r="D10" s="131"/>
      <c r="E10" s="132">
        <f aca="true" t="shared" si="0" ref="E10:E24">(C10-B10)/B10</f>
        <v>-0.09996639784946236</v>
      </c>
    </row>
    <row r="11" spans="1:5" ht="12">
      <c r="A11" s="130" t="s">
        <v>268</v>
      </c>
      <c r="B11" s="36">
        <v>38679</v>
      </c>
      <c r="C11" s="36">
        <v>34703</v>
      </c>
      <c r="D11" s="131"/>
      <c r="E11" s="132">
        <f t="shared" si="0"/>
        <v>-0.10279479821091549</v>
      </c>
    </row>
    <row r="12" spans="1:5" ht="12">
      <c r="A12" s="130" t="s">
        <v>269</v>
      </c>
      <c r="B12" s="36">
        <v>32888</v>
      </c>
      <c r="C12" s="36">
        <v>29512</v>
      </c>
      <c r="D12" s="131"/>
      <c r="E12" s="132">
        <f t="shared" si="0"/>
        <v>-0.10265142301143274</v>
      </c>
    </row>
    <row r="13" spans="1:5" ht="12">
      <c r="A13" s="130" t="s">
        <v>271</v>
      </c>
      <c r="B13" s="36">
        <v>42535</v>
      </c>
      <c r="C13" s="36">
        <v>38053</v>
      </c>
      <c r="D13" s="131"/>
      <c r="E13" s="132">
        <f t="shared" si="0"/>
        <v>-0.10537204654990008</v>
      </c>
    </row>
    <row r="14" spans="1:5" ht="12">
      <c r="A14" s="130" t="s">
        <v>272</v>
      </c>
      <c r="B14" s="36">
        <v>41317</v>
      </c>
      <c r="C14" s="36">
        <v>37185</v>
      </c>
      <c r="D14" s="131"/>
      <c r="E14" s="132">
        <f t="shared" si="0"/>
        <v>-0.10000726093375609</v>
      </c>
    </row>
    <row r="15" spans="1:5" ht="12">
      <c r="A15" s="130" t="s">
        <v>273</v>
      </c>
      <c r="B15" s="36">
        <v>48573</v>
      </c>
      <c r="C15" s="36">
        <v>43674</v>
      </c>
      <c r="D15" s="131"/>
      <c r="E15" s="132">
        <f t="shared" si="0"/>
        <v>-0.10085850163671176</v>
      </c>
    </row>
    <row r="16" spans="1:5" ht="12">
      <c r="A16" s="130" t="s">
        <v>274</v>
      </c>
      <c r="B16" s="36">
        <v>37040</v>
      </c>
      <c r="C16" s="36">
        <v>33313</v>
      </c>
      <c r="D16" s="131"/>
      <c r="E16" s="132">
        <f t="shared" si="0"/>
        <v>-0.10062095032397408</v>
      </c>
    </row>
    <row r="17" spans="1:5" ht="12">
      <c r="A17" s="130" t="s">
        <v>275</v>
      </c>
      <c r="B17" s="36">
        <v>20468</v>
      </c>
      <c r="C17" s="36">
        <v>18247</v>
      </c>
      <c r="D17" s="131"/>
      <c r="E17" s="132">
        <f t="shared" si="0"/>
        <v>-0.10851084619894469</v>
      </c>
    </row>
    <row r="18" spans="1:5" ht="12">
      <c r="A18" s="130" t="s">
        <v>276</v>
      </c>
      <c r="B18" s="36">
        <v>25120</v>
      </c>
      <c r="C18" s="36">
        <v>22568</v>
      </c>
      <c r="D18" s="131"/>
      <c r="E18" s="132">
        <f t="shared" si="0"/>
        <v>-0.1015923566878981</v>
      </c>
    </row>
    <row r="19" spans="1:5" ht="12">
      <c r="A19" s="135" t="s">
        <v>277</v>
      </c>
      <c r="B19" s="36">
        <v>163437</v>
      </c>
      <c r="C19" s="36">
        <v>149093</v>
      </c>
      <c r="D19" s="131"/>
      <c r="E19" s="132">
        <f t="shared" si="0"/>
        <v>-0.08776470444269045</v>
      </c>
    </row>
    <row r="20" spans="1:5" ht="12">
      <c r="A20" s="130" t="s">
        <v>49</v>
      </c>
      <c r="B20" s="36">
        <v>308861</v>
      </c>
      <c r="C20" s="36">
        <v>327696</v>
      </c>
      <c r="D20" s="131"/>
      <c r="E20" s="132">
        <f t="shared" si="0"/>
        <v>0.060982124645066874</v>
      </c>
    </row>
    <row r="21" spans="1:5" ht="12">
      <c r="A21" s="130" t="s">
        <v>266</v>
      </c>
      <c r="B21" s="36">
        <v>596516</v>
      </c>
      <c r="C21" s="36">
        <v>598516</v>
      </c>
      <c r="D21" s="131"/>
      <c r="E21" s="132">
        <f t="shared" si="0"/>
        <v>0.0033528019365783985</v>
      </c>
    </row>
    <row r="22" spans="1:5" ht="12">
      <c r="A22" s="130" t="s">
        <v>278</v>
      </c>
      <c r="B22" s="36">
        <v>34522</v>
      </c>
      <c r="C22" s="36">
        <v>34511</v>
      </c>
      <c r="D22" s="131"/>
      <c r="E22" s="132">
        <f t="shared" si="0"/>
        <v>-0.00031863739064944094</v>
      </c>
    </row>
    <row r="23" spans="1:5" ht="12">
      <c r="A23" s="130" t="s">
        <v>267</v>
      </c>
      <c r="B23" s="36">
        <v>21672</v>
      </c>
      <c r="C23" s="36">
        <v>18391</v>
      </c>
      <c r="D23" s="131"/>
      <c r="E23" s="132">
        <f t="shared" si="0"/>
        <v>-0.15139350313768918</v>
      </c>
    </row>
    <row r="24" spans="1:5" ht="12">
      <c r="A24" s="130" t="s">
        <v>20</v>
      </c>
      <c r="B24" s="136">
        <v>18123</v>
      </c>
      <c r="C24" s="227">
        <v>49019</v>
      </c>
      <c r="D24" s="131"/>
      <c r="E24" s="132">
        <f t="shared" si="0"/>
        <v>1.7047950118633781</v>
      </c>
    </row>
    <row r="25" spans="2:5" ht="12">
      <c r="B25" s="134"/>
      <c r="C25" s="134"/>
      <c r="D25" s="131"/>
      <c r="E25" s="132"/>
    </row>
    <row r="26" spans="1:5" ht="12.75">
      <c r="A26" s="33" t="s">
        <v>21</v>
      </c>
      <c r="B26" s="18">
        <f>SUM(B6:B24)</f>
        <v>2044508</v>
      </c>
      <c r="C26" s="18">
        <f>SUM(C6:C24)</f>
        <v>1984924</v>
      </c>
      <c r="D26" s="137"/>
      <c r="E26" s="19">
        <f>(C26-B26)/B26</f>
        <v>-0.02914344184517742</v>
      </c>
    </row>
    <row r="28" spans="2:5" ht="12">
      <c r="B28" s="36"/>
      <c r="C28" s="36"/>
      <c r="D28" s="36"/>
      <c r="E28" s="36"/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</cols>
  <sheetData>
    <row r="1" ht="12.75">
      <c r="A1" s="33" t="s">
        <v>279</v>
      </c>
    </row>
    <row r="3" spans="1:6" ht="12.75">
      <c r="A3" s="43"/>
      <c r="B3" s="4" t="s">
        <v>1</v>
      </c>
      <c r="C3" s="34"/>
      <c r="D3" s="4" t="s">
        <v>1</v>
      </c>
      <c r="E3" s="4"/>
      <c r="F3" s="4" t="s">
        <v>2</v>
      </c>
    </row>
    <row r="4" spans="1:6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</row>
    <row r="6" spans="1:6" ht="12.75">
      <c r="A6" s="57" t="s">
        <v>280</v>
      </c>
      <c r="B6" s="228">
        <v>325548</v>
      </c>
      <c r="C6" s="50"/>
      <c r="D6" s="229">
        <v>340898</v>
      </c>
      <c r="F6" s="37">
        <f>(D6-B6)/B6</f>
        <v>0.04715126494403283</v>
      </c>
    </row>
    <row r="7" spans="1:6" ht="12.75">
      <c r="A7" s="57" t="s">
        <v>281</v>
      </c>
      <c r="B7" s="228">
        <v>203384.5</v>
      </c>
      <c r="C7" s="50"/>
      <c r="D7" s="229">
        <v>215836</v>
      </c>
      <c r="F7" s="37">
        <f aca="true" t="shared" si="0" ref="F7:F17">(D7-B7)/B7</f>
        <v>0.06122147951294223</v>
      </c>
    </row>
    <row r="8" spans="1:6" ht="12.75">
      <c r="A8" s="57" t="s">
        <v>282</v>
      </c>
      <c r="B8" s="228">
        <v>48771.4</v>
      </c>
      <c r="C8" s="50"/>
      <c r="D8" s="229">
        <v>50757</v>
      </c>
      <c r="F8" s="37">
        <f t="shared" si="0"/>
        <v>0.040712384717272794</v>
      </c>
    </row>
    <row r="9" spans="1:6" ht="12.75">
      <c r="A9" s="57" t="s">
        <v>283</v>
      </c>
      <c r="B9" s="228">
        <v>40981.1</v>
      </c>
      <c r="C9" s="50"/>
      <c r="D9" s="229">
        <v>41715</v>
      </c>
      <c r="F9" s="37">
        <f t="shared" si="0"/>
        <v>0.01790825526889228</v>
      </c>
    </row>
    <row r="10" spans="1:6" ht="12.75">
      <c r="A10" s="57" t="s">
        <v>284</v>
      </c>
      <c r="B10" s="228">
        <v>33007.9</v>
      </c>
      <c r="C10" s="50"/>
      <c r="D10" s="229">
        <v>34250</v>
      </c>
      <c r="F10" s="37">
        <f t="shared" si="0"/>
        <v>0.037630385453179344</v>
      </c>
    </row>
    <row r="11" spans="1:6" ht="12.75">
      <c r="A11" s="57" t="s">
        <v>501</v>
      </c>
      <c r="B11" s="228">
        <v>12290.9</v>
      </c>
      <c r="C11" s="50"/>
      <c r="D11" s="230">
        <v>12680</v>
      </c>
      <c r="F11" s="37">
        <f t="shared" si="0"/>
        <v>0.03165756779405905</v>
      </c>
    </row>
    <row r="12" spans="1:6" ht="12.75">
      <c r="A12" s="57" t="s">
        <v>285</v>
      </c>
      <c r="B12" s="228">
        <v>19778.4</v>
      </c>
      <c r="C12" s="50"/>
      <c r="D12" s="229">
        <v>20932</v>
      </c>
      <c r="F12" s="37">
        <f t="shared" si="0"/>
        <v>0.058326254904340014</v>
      </c>
    </row>
    <row r="13" spans="1:6" ht="12">
      <c r="A13" s="57" t="s">
        <v>16</v>
      </c>
      <c r="B13" s="139">
        <v>120435.7</v>
      </c>
      <c r="C13" s="36"/>
      <c r="D13" s="139">
        <v>123904</v>
      </c>
      <c r="F13" s="37">
        <f t="shared" si="0"/>
        <v>0.028797939481399644</v>
      </c>
    </row>
    <row r="14" spans="1:6" ht="12">
      <c r="A14" s="57" t="s">
        <v>49</v>
      </c>
      <c r="B14" s="36">
        <v>72177</v>
      </c>
      <c r="C14" s="36"/>
      <c r="D14" s="36">
        <v>26754</v>
      </c>
      <c r="F14" s="37" t="s">
        <v>517</v>
      </c>
    </row>
    <row r="15" spans="1:6" ht="12">
      <c r="A15" s="57" t="s">
        <v>20</v>
      </c>
      <c r="B15" s="36">
        <v>82938.3</v>
      </c>
      <c r="C15" s="36"/>
      <c r="D15" s="36">
        <v>34046</v>
      </c>
      <c r="F15" s="37" t="s">
        <v>517</v>
      </c>
    </row>
    <row r="16" spans="2:6" ht="12">
      <c r="B16" s="36"/>
      <c r="C16" s="36"/>
      <c r="F16" s="37"/>
    </row>
    <row r="17" spans="1:6" ht="12.75">
      <c r="A17" s="122" t="s">
        <v>28</v>
      </c>
      <c r="B17" s="140">
        <f>SUM(B6:B15)</f>
        <v>959313.2000000001</v>
      </c>
      <c r="C17" s="140"/>
      <c r="D17" s="140">
        <f>SUM(D6:D15)</f>
        <v>901772</v>
      </c>
      <c r="F17" s="19">
        <f t="shared" si="0"/>
        <v>-0.05998166188060382</v>
      </c>
    </row>
    <row r="19" spans="1:6" ht="61.5" customHeight="1">
      <c r="A19" s="241" t="s">
        <v>513</v>
      </c>
      <c r="B19" s="241"/>
      <c r="C19" s="241"/>
      <c r="D19" s="241"/>
      <c r="E19" s="241"/>
      <c r="F19" s="241"/>
    </row>
    <row r="28" ht="12">
      <c r="D28" t="s">
        <v>481</v>
      </c>
    </row>
  </sheetData>
  <sheetProtection/>
  <mergeCells count="1">
    <mergeCell ref="A19:F19"/>
  </mergeCells>
  <printOptions/>
  <pageMargins left="0.75" right="0.75" top="1" bottom="1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1.7109375" style="0" customWidth="1"/>
  </cols>
  <sheetData>
    <row r="1" ht="12.75">
      <c r="A1" s="33" t="s">
        <v>286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6" spans="1:4" ht="12">
      <c r="A6" s="141" t="s">
        <v>287</v>
      </c>
      <c r="B6" s="231"/>
      <c r="C6" s="232"/>
      <c r="D6" s="232"/>
    </row>
    <row r="7" spans="1:6" ht="12.75">
      <c r="A7" s="141" t="s">
        <v>288</v>
      </c>
      <c r="B7" s="233">
        <v>3517031</v>
      </c>
      <c r="C7" s="234"/>
      <c r="D7" s="235">
        <v>3728957</v>
      </c>
      <c r="E7" s="2"/>
      <c r="F7" s="21">
        <f>(D7-B7)/B7</f>
        <v>0.060257074788365526</v>
      </c>
    </row>
    <row r="8" spans="1:6" ht="12.75">
      <c r="A8" s="141" t="s">
        <v>289</v>
      </c>
      <c r="B8" s="233">
        <v>-1050023</v>
      </c>
      <c r="C8" s="234"/>
      <c r="D8" s="235">
        <v>-1050023</v>
      </c>
      <c r="E8" s="2"/>
      <c r="F8" s="21">
        <f aca="true" t="shared" si="0" ref="F8:F22">(D8-B8)/B8</f>
        <v>0</v>
      </c>
    </row>
    <row r="9" spans="1:6" ht="12.75">
      <c r="A9" s="141" t="s">
        <v>290</v>
      </c>
      <c r="B9" s="236">
        <f>SUM(B7:B8)</f>
        <v>2467008</v>
      </c>
      <c r="C9" s="236"/>
      <c r="D9" s="236">
        <f>SUM(D7:D8)</f>
        <v>2678934</v>
      </c>
      <c r="E9" s="2"/>
      <c r="F9" s="21">
        <f t="shared" si="0"/>
        <v>0.08590405868160947</v>
      </c>
    </row>
    <row r="10" spans="1:6" ht="12">
      <c r="A10" s="141"/>
      <c r="B10" s="142"/>
      <c r="C10" s="231"/>
      <c r="D10" s="231"/>
      <c r="E10" s="2"/>
      <c r="F10" s="21"/>
    </row>
    <row r="11" spans="1:6" ht="12.75">
      <c r="A11" s="141" t="s">
        <v>291</v>
      </c>
      <c r="B11" s="233">
        <v>4170</v>
      </c>
      <c r="C11" s="234"/>
      <c r="D11" s="235">
        <v>3920</v>
      </c>
      <c r="E11" s="2"/>
      <c r="F11" s="21">
        <f t="shared" si="0"/>
        <v>-0.05995203836930456</v>
      </c>
    </row>
    <row r="12" spans="1:6" ht="12">
      <c r="A12" s="143" t="s">
        <v>16</v>
      </c>
      <c r="B12" s="110">
        <v>614786</v>
      </c>
      <c r="C12" s="231"/>
      <c r="D12" s="237">
        <v>635122</v>
      </c>
      <c r="E12" s="2"/>
      <c r="F12" s="21">
        <f t="shared" si="0"/>
        <v>0.03307817679647877</v>
      </c>
    </row>
    <row r="13" spans="1:6" ht="12.75">
      <c r="A13" s="141" t="s">
        <v>292</v>
      </c>
      <c r="B13" s="233">
        <v>965043</v>
      </c>
      <c r="C13" s="234"/>
      <c r="D13" s="235">
        <v>1013416</v>
      </c>
      <c r="E13" s="2"/>
      <c r="F13" s="21">
        <f t="shared" si="0"/>
        <v>0.05012522758053268</v>
      </c>
    </row>
    <row r="14" spans="1:6" ht="12">
      <c r="A14" s="141" t="s">
        <v>293</v>
      </c>
      <c r="B14" s="110">
        <v>72502</v>
      </c>
      <c r="C14" s="231"/>
      <c r="D14" s="237">
        <v>68913</v>
      </c>
      <c r="E14" s="2"/>
      <c r="F14" s="21">
        <f t="shared" si="0"/>
        <v>-0.049502082701166863</v>
      </c>
    </row>
    <row r="15" spans="1:6" ht="12.75">
      <c r="A15" s="141" t="s">
        <v>294</v>
      </c>
      <c r="B15" s="233">
        <v>32569</v>
      </c>
      <c r="C15" s="234"/>
      <c r="D15" s="235">
        <v>30404</v>
      </c>
      <c r="E15" s="2"/>
      <c r="F15" s="21">
        <f t="shared" si="0"/>
        <v>-0.06647425465933864</v>
      </c>
    </row>
    <row r="16" spans="1:7" ht="12.75">
      <c r="A16" s="141" t="s">
        <v>295</v>
      </c>
      <c r="B16" s="233">
        <v>888901</v>
      </c>
      <c r="C16" s="234"/>
      <c r="D16" s="235">
        <v>782060</v>
      </c>
      <c r="E16" s="2"/>
      <c r="F16" s="21">
        <f t="shared" si="0"/>
        <v>-0.12019448735010986</v>
      </c>
      <c r="G16" s="33"/>
    </row>
    <row r="17" spans="1:6" ht="12.75">
      <c r="A17" s="141" t="s">
        <v>296</v>
      </c>
      <c r="B17" s="233">
        <v>39968</v>
      </c>
      <c r="C17" s="234"/>
      <c r="D17" s="235">
        <v>45589</v>
      </c>
      <c r="E17" s="2"/>
      <c r="F17" s="21">
        <f t="shared" si="0"/>
        <v>0.1406375100080064</v>
      </c>
    </row>
    <row r="18" spans="1:6" ht="12.75">
      <c r="A18" s="141" t="s">
        <v>297</v>
      </c>
      <c r="B18" s="233">
        <v>635</v>
      </c>
      <c r="C18" s="234"/>
      <c r="D18" s="235">
        <v>610</v>
      </c>
      <c r="E18" s="2"/>
      <c r="F18" s="21">
        <f t="shared" si="0"/>
        <v>-0.03937007874015748</v>
      </c>
    </row>
    <row r="19" spans="1:6" ht="12.75">
      <c r="A19" s="141" t="s">
        <v>298</v>
      </c>
      <c r="B19" s="233">
        <v>44440</v>
      </c>
      <c r="C19" s="234"/>
      <c r="D19" s="235">
        <v>38642</v>
      </c>
      <c r="E19" s="2"/>
      <c r="F19" s="21">
        <f t="shared" si="0"/>
        <v>-0.13046804680468047</v>
      </c>
    </row>
    <row r="20" spans="1:6" ht="12.75">
      <c r="A20" s="141" t="s">
        <v>299</v>
      </c>
      <c r="B20" s="233">
        <v>6515</v>
      </c>
      <c r="C20" s="234"/>
      <c r="D20" s="235">
        <v>6776</v>
      </c>
      <c r="E20" s="231"/>
      <c r="F20" s="21">
        <f t="shared" si="0"/>
        <v>0.04006139677666923</v>
      </c>
    </row>
    <row r="21" spans="2:6" ht="12">
      <c r="B21" s="231"/>
      <c r="C21" s="231"/>
      <c r="D21" s="231"/>
      <c r="E21" s="2"/>
      <c r="F21" s="21"/>
    </row>
    <row r="22" spans="1:6" ht="12.75">
      <c r="A22" s="144" t="s">
        <v>28</v>
      </c>
      <c r="B22" s="145">
        <f>B9+SUM(B11:B20)</f>
        <v>5136537</v>
      </c>
      <c r="C22" s="145"/>
      <c r="D22" s="145">
        <f>D9+SUM(D11:D20)</f>
        <v>5304386</v>
      </c>
      <c r="E22" s="33"/>
      <c r="F22" s="21">
        <f t="shared" si="0"/>
        <v>0.03267746343499521</v>
      </c>
    </row>
    <row r="23" ht="12">
      <c r="F23" s="67"/>
    </row>
    <row r="24" spans="1:6" ht="12">
      <c r="A24" s="241"/>
      <c r="B24" s="241"/>
      <c r="C24" s="241"/>
      <c r="D24" s="241"/>
      <c r="E24" s="241"/>
      <c r="F24" s="241"/>
    </row>
    <row r="25" spans="1:6" ht="12">
      <c r="A25" s="241"/>
      <c r="B25" s="241"/>
      <c r="C25" s="241"/>
      <c r="D25" s="241"/>
      <c r="E25" s="241"/>
      <c r="F25" s="241"/>
    </row>
  </sheetData>
  <sheetProtection/>
  <mergeCells count="1">
    <mergeCell ref="A24:F25"/>
  </mergeCells>
  <printOptions/>
  <pageMargins left="0.75" right="0.75" top="1" bottom="1" header="0.5" footer="0.5"/>
  <pageSetup horizontalDpi="300" verticalDpi="3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zoomScalePageLayoutView="0" workbookViewId="0" topLeftCell="A1">
      <selection activeCell="I30" sqref="I30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300</v>
      </c>
    </row>
    <row r="3" spans="1:6" ht="12.75">
      <c r="A3" s="43"/>
      <c r="B3" s="5" t="s">
        <v>1</v>
      </c>
      <c r="C3" s="5" t="s">
        <v>1</v>
      </c>
      <c r="D3" s="5"/>
      <c r="E3" s="5" t="s">
        <v>2</v>
      </c>
      <c r="F3" s="43"/>
    </row>
    <row r="4" spans="1:6" ht="12.75">
      <c r="A4" s="5" t="s">
        <v>3</v>
      </c>
      <c r="B4" s="5" t="s">
        <v>477</v>
      </c>
      <c r="C4" s="5" t="s">
        <v>478</v>
      </c>
      <c r="D4" s="5"/>
      <c r="E4" s="5" t="s">
        <v>6</v>
      </c>
      <c r="F4" s="43"/>
    </row>
    <row r="6" spans="1:5" ht="12">
      <c r="A6" s="146" t="s">
        <v>301</v>
      </c>
      <c r="B6" s="147">
        <v>543291</v>
      </c>
      <c r="C6" s="147">
        <v>576143</v>
      </c>
      <c r="E6" s="62">
        <f aca="true" t="shared" si="0" ref="E6:E24">(C6-B6)/B6</f>
        <v>0.060468515031539265</v>
      </c>
    </row>
    <row r="7" spans="1:5" ht="12">
      <c r="A7" s="146" t="s">
        <v>476</v>
      </c>
      <c r="B7" s="147">
        <v>53010</v>
      </c>
      <c r="C7" s="147">
        <v>46012</v>
      </c>
      <c r="E7" s="62">
        <f t="shared" si="0"/>
        <v>-0.1320128277683456</v>
      </c>
    </row>
    <row r="8" spans="1:5" ht="12">
      <c r="A8" s="146" t="s">
        <v>315</v>
      </c>
      <c r="B8" s="147">
        <v>487744</v>
      </c>
      <c r="C8" s="147">
        <v>519065</v>
      </c>
      <c r="E8" s="62">
        <f t="shared" si="0"/>
        <v>0.06421606416480777</v>
      </c>
    </row>
    <row r="9" spans="1:5" ht="12">
      <c r="A9" s="146" t="s">
        <v>302</v>
      </c>
      <c r="B9" s="149">
        <v>267769</v>
      </c>
      <c r="C9" s="149">
        <v>287123</v>
      </c>
      <c r="E9" s="62">
        <f t="shared" si="0"/>
        <v>0.0722787178500872</v>
      </c>
    </row>
    <row r="10" spans="1:5" ht="12">
      <c r="A10" s="146" t="s">
        <v>303</v>
      </c>
      <c r="B10" s="148">
        <v>156612</v>
      </c>
      <c r="C10" s="148">
        <v>170565</v>
      </c>
      <c r="E10" s="62">
        <f t="shared" si="0"/>
        <v>0.08909278982453452</v>
      </c>
    </row>
    <row r="11" spans="1:5" ht="12">
      <c r="A11" s="146" t="s">
        <v>304</v>
      </c>
      <c r="B11" s="148">
        <v>130573</v>
      </c>
      <c r="C11" s="148">
        <v>138794</v>
      </c>
      <c r="E11" s="62">
        <f t="shared" si="0"/>
        <v>0.06296094904765917</v>
      </c>
    </row>
    <row r="12" spans="1:5" ht="12">
      <c r="A12" s="146" t="s">
        <v>305</v>
      </c>
      <c r="B12" s="148">
        <v>175169</v>
      </c>
      <c r="C12" s="148">
        <v>191331</v>
      </c>
      <c r="E12" s="62">
        <f t="shared" si="0"/>
        <v>0.0922651839081116</v>
      </c>
    </row>
    <row r="13" spans="1:5" ht="12">
      <c r="A13" s="146" t="s">
        <v>306</v>
      </c>
      <c r="B13" s="148">
        <v>99373</v>
      </c>
      <c r="C13" s="148">
        <v>103951</v>
      </c>
      <c r="E13" s="62">
        <f t="shared" si="0"/>
        <v>0.04606885170016</v>
      </c>
    </row>
    <row r="14" spans="1:5" ht="12">
      <c r="A14" s="146" t="s">
        <v>307</v>
      </c>
      <c r="B14" s="148">
        <v>89056</v>
      </c>
      <c r="C14" s="148">
        <v>96137</v>
      </c>
      <c r="E14" s="62">
        <f t="shared" si="0"/>
        <v>0.07951176787639239</v>
      </c>
    </row>
    <row r="15" spans="1:5" ht="12">
      <c r="A15" s="146" t="s">
        <v>308</v>
      </c>
      <c r="B15" s="36">
        <v>100716</v>
      </c>
      <c r="C15" s="36">
        <v>103872</v>
      </c>
      <c r="E15" s="62">
        <f t="shared" si="0"/>
        <v>0.031335636840223995</v>
      </c>
    </row>
    <row r="16" spans="1:5" ht="12">
      <c r="A16" s="146" t="s">
        <v>309</v>
      </c>
      <c r="B16" s="36">
        <v>85066</v>
      </c>
      <c r="C16" s="36">
        <v>95662</v>
      </c>
      <c r="E16" s="62">
        <f t="shared" si="0"/>
        <v>0.12456210471868902</v>
      </c>
    </row>
    <row r="17" spans="1:5" ht="12">
      <c r="A17" s="146" t="s">
        <v>310</v>
      </c>
      <c r="B17" s="36">
        <v>57073</v>
      </c>
      <c r="C17" s="36">
        <v>60311</v>
      </c>
      <c r="E17" s="62">
        <f t="shared" si="0"/>
        <v>0.05673435775235225</v>
      </c>
    </row>
    <row r="18" spans="1:5" ht="12">
      <c r="A18" s="146" t="s">
        <v>311</v>
      </c>
      <c r="B18" s="36">
        <v>69647</v>
      </c>
      <c r="C18" s="36">
        <v>71671</v>
      </c>
      <c r="E18" s="62">
        <f t="shared" si="0"/>
        <v>0.029060835355435265</v>
      </c>
    </row>
    <row r="19" spans="1:5" ht="12">
      <c r="A19" s="146" t="s">
        <v>312</v>
      </c>
      <c r="B19" s="148">
        <v>37253</v>
      </c>
      <c r="C19" s="148">
        <v>40904</v>
      </c>
      <c r="E19" s="62">
        <f t="shared" si="0"/>
        <v>0.0980055297559928</v>
      </c>
    </row>
    <row r="20" spans="1:5" ht="12">
      <c r="A20" s="146" t="s">
        <v>313</v>
      </c>
      <c r="B20" s="148">
        <v>57571</v>
      </c>
      <c r="C20" s="148">
        <v>59727</v>
      </c>
      <c r="E20" s="62">
        <f t="shared" si="0"/>
        <v>0.037449410293376874</v>
      </c>
    </row>
    <row r="21" spans="1:5" ht="12">
      <c r="A21" s="146" t="s">
        <v>314</v>
      </c>
      <c r="B21" s="36">
        <v>33675</v>
      </c>
      <c r="C21" s="36">
        <v>38086</v>
      </c>
      <c r="E21" s="62">
        <f t="shared" si="0"/>
        <v>0.13098737936154417</v>
      </c>
    </row>
    <row r="22" spans="1:5" ht="12">
      <c r="A22" s="146" t="s">
        <v>518</v>
      </c>
      <c r="B22" s="36">
        <v>26937</v>
      </c>
      <c r="C22" s="36">
        <v>28561</v>
      </c>
      <c r="E22" s="62">
        <f t="shared" si="0"/>
        <v>0.06028882206630286</v>
      </c>
    </row>
    <row r="23" spans="1:5" ht="12">
      <c r="A23" s="146" t="s">
        <v>16</v>
      </c>
      <c r="B23" s="36">
        <v>980870</v>
      </c>
      <c r="C23" s="36">
        <v>1016659</v>
      </c>
      <c r="E23" s="62">
        <f t="shared" si="0"/>
        <v>0.03648699623803358</v>
      </c>
    </row>
    <row r="24" spans="1:5" ht="12">
      <c r="A24" s="146" t="s">
        <v>20</v>
      </c>
      <c r="B24" s="150">
        <v>279489</v>
      </c>
      <c r="C24" s="150">
        <v>275528</v>
      </c>
      <c r="E24" s="62">
        <f t="shared" si="0"/>
        <v>-0.014172293006164823</v>
      </c>
    </row>
    <row r="25" ht="12">
      <c r="E25" s="62"/>
    </row>
    <row r="26" spans="1:5" ht="12.75">
      <c r="A26" s="33" t="s">
        <v>28</v>
      </c>
      <c r="B26" s="18">
        <f>SUM(B6:B24)</f>
        <v>3730894</v>
      </c>
      <c r="C26" s="18">
        <f>SUM(C6:C24)</f>
        <v>3920102</v>
      </c>
      <c r="D26" s="33"/>
      <c r="E26" s="123">
        <f>(C26-B26)/B26</f>
        <v>0.05071385035329334</v>
      </c>
    </row>
    <row r="27" spans="1:5" ht="12.75">
      <c r="A27" s="33"/>
      <c r="B27" s="18"/>
      <c r="C27" s="18"/>
      <c r="D27" s="33"/>
      <c r="E27" s="123"/>
    </row>
    <row r="28" spans="1:5" ht="45.75" customHeight="1">
      <c r="A28" s="244" t="s">
        <v>514</v>
      </c>
      <c r="B28" s="244"/>
      <c r="C28" s="244"/>
      <c r="D28" s="244"/>
      <c r="E28" s="244"/>
    </row>
    <row r="30" spans="3:5" ht="12">
      <c r="C30" s="36"/>
      <c r="E30" s="48"/>
    </row>
  </sheetData>
  <sheetProtection/>
  <mergeCells count="1">
    <mergeCell ref="A28:E28"/>
  </mergeCells>
  <printOptions/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zoomScalePageLayoutView="0" workbookViewId="0" topLeftCell="A1">
      <selection activeCell="H22" sqref="H22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1.8515625" style="0" customWidth="1"/>
    <col min="5" max="5" width="12.7109375" style="0" customWidth="1"/>
    <col min="6" max="6" width="2.7109375" style="0" customWidth="1"/>
  </cols>
  <sheetData>
    <row r="1" ht="12.75">
      <c r="A1" s="33" t="s">
        <v>316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5" spans="1:5" s="50" customFormat="1" ht="12.75">
      <c r="A5" s="9"/>
      <c r="B5" s="9"/>
      <c r="C5" s="9"/>
      <c r="D5" s="9"/>
      <c r="E5" s="9"/>
    </row>
    <row r="6" spans="1:5" ht="12">
      <c r="A6" s="151" t="s">
        <v>317</v>
      </c>
      <c r="B6" s="52">
        <v>81816</v>
      </c>
      <c r="C6" s="52">
        <v>81816</v>
      </c>
      <c r="E6" s="37">
        <v>0</v>
      </c>
    </row>
    <row r="7" spans="1:5" ht="12">
      <c r="A7" s="151" t="s">
        <v>318</v>
      </c>
      <c r="B7" s="36">
        <v>88276</v>
      </c>
      <c r="C7" s="36">
        <v>88276</v>
      </c>
      <c r="E7" s="37">
        <v>0</v>
      </c>
    </row>
    <row r="8" spans="1:5" ht="12.75">
      <c r="A8" s="151" t="s">
        <v>324</v>
      </c>
      <c r="B8" s="238">
        <v>3290</v>
      </c>
      <c r="C8" s="238">
        <v>3290</v>
      </c>
      <c r="E8" s="37">
        <v>0</v>
      </c>
    </row>
    <row r="9" spans="1:5" ht="12.75">
      <c r="A9" s="151" t="s">
        <v>326</v>
      </c>
      <c r="B9" s="238">
        <v>14564</v>
      </c>
      <c r="C9" s="238">
        <v>14564</v>
      </c>
      <c r="E9" s="37">
        <v>0</v>
      </c>
    </row>
    <row r="10" spans="1:5" ht="12">
      <c r="A10" s="151" t="s">
        <v>319</v>
      </c>
      <c r="B10" s="36">
        <v>18283</v>
      </c>
      <c r="C10" s="36">
        <v>18283</v>
      </c>
      <c r="E10" s="37">
        <v>0</v>
      </c>
    </row>
    <row r="11" spans="1:5" ht="12.75">
      <c r="A11" s="151" t="s">
        <v>320</v>
      </c>
      <c r="B11" s="238">
        <v>9013</v>
      </c>
      <c r="C11" s="238">
        <v>9013</v>
      </c>
      <c r="E11" s="37">
        <v>0</v>
      </c>
    </row>
    <row r="12" spans="1:5" ht="12.75">
      <c r="A12" s="151" t="s">
        <v>321</v>
      </c>
      <c r="B12" s="238">
        <v>7073</v>
      </c>
      <c r="C12" s="238">
        <v>7073</v>
      </c>
      <c r="E12" s="37">
        <v>0</v>
      </c>
    </row>
    <row r="13" spans="1:5" ht="12.75">
      <c r="A13" s="151" t="s">
        <v>322</v>
      </c>
      <c r="B13" s="238">
        <v>5977</v>
      </c>
      <c r="C13" s="238">
        <v>5977</v>
      </c>
      <c r="E13" s="37">
        <v>0</v>
      </c>
    </row>
    <row r="14" spans="1:5" ht="12.75">
      <c r="A14" s="151" t="s">
        <v>323</v>
      </c>
      <c r="B14" s="238">
        <v>10103</v>
      </c>
      <c r="C14" s="238">
        <v>10103</v>
      </c>
      <c r="E14" s="37">
        <v>0</v>
      </c>
    </row>
    <row r="15" spans="1:5" ht="12.75">
      <c r="A15" s="151" t="s">
        <v>325</v>
      </c>
      <c r="B15" s="238">
        <v>3319</v>
      </c>
      <c r="C15" s="238">
        <v>3319</v>
      </c>
      <c r="E15" s="37">
        <v>0</v>
      </c>
    </row>
    <row r="16" spans="1:5" ht="12.75">
      <c r="A16" s="151" t="s">
        <v>49</v>
      </c>
      <c r="B16" s="238">
        <v>4713</v>
      </c>
      <c r="C16" s="238">
        <v>4713</v>
      </c>
      <c r="E16" s="37">
        <v>0</v>
      </c>
    </row>
    <row r="17" spans="1:5" ht="12">
      <c r="A17" s="151" t="s">
        <v>20</v>
      </c>
      <c r="B17" s="213">
        <v>7474</v>
      </c>
      <c r="C17" s="213">
        <v>7474</v>
      </c>
      <c r="E17" s="37">
        <v>0</v>
      </c>
    </row>
    <row r="18" spans="2:5" ht="12">
      <c r="B18" s="36"/>
      <c r="C18" s="36"/>
      <c r="E18" s="37"/>
    </row>
    <row r="19" spans="1:5" ht="12.75">
      <c r="A19" s="153" t="s">
        <v>28</v>
      </c>
      <c r="B19" s="18">
        <f>SUM(B6:B17)</f>
        <v>253901</v>
      </c>
      <c r="C19" s="18">
        <f>SUM(C6:C17)</f>
        <v>253901</v>
      </c>
      <c r="D19" s="33"/>
      <c r="E19" s="19">
        <v>0</v>
      </c>
    </row>
    <row r="21" spans="1:5" ht="12">
      <c r="A21" s="241" t="s">
        <v>515</v>
      </c>
      <c r="B21" s="241"/>
      <c r="C21" s="241"/>
      <c r="D21" s="241"/>
      <c r="E21" s="241"/>
    </row>
  </sheetData>
  <sheetProtection/>
  <mergeCells count="1">
    <mergeCell ref="A21:E21"/>
  </mergeCell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PageLayoutView="0" workbookViewId="0" topLeftCell="A1">
      <selection activeCell="F29" sqref="F29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3.14062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327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6" spans="1:6" ht="12">
      <c r="A6" s="154" t="s">
        <v>328</v>
      </c>
      <c r="B6" s="36">
        <v>426128.53632896766</v>
      </c>
      <c r="C6" s="36"/>
      <c r="D6" s="36">
        <v>454894.8263713595</v>
      </c>
      <c r="F6" s="37">
        <f>(D6-B6)/B6</f>
        <v>0.06750613392430618</v>
      </c>
    </row>
    <row r="7" spans="1:6" ht="12">
      <c r="A7" s="154" t="s">
        <v>329</v>
      </c>
      <c r="B7" s="36">
        <v>171064.4733398712</v>
      </c>
      <c r="C7" s="36"/>
      <c r="D7" s="36">
        <v>184873.739012606</v>
      </c>
      <c r="F7" s="37">
        <f aca="true" t="shared" si="0" ref="F7:F29">(D7-B7)/B7</f>
        <v>0.08072550309904804</v>
      </c>
    </row>
    <row r="8" spans="1:6" ht="12">
      <c r="A8" s="154" t="s">
        <v>330</v>
      </c>
      <c r="B8" s="36">
        <v>90410.74418687823</v>
      </c>
      <c r="C8" s="36"/>
      <c r="D8" s="36">
        <v>98775.45843334612</v>
      </c>
      <c r="F8" s="37">
        <f t="shared" si="0"/>
        <v>0.09251902881341291</v>
      </c>
    </row>
    <row r="9" spans="1:6" ht="12">
      <c r="A9" s="154" t="s">
        <v>331</v>
      </c>
      <c r="B9" s="36">
        <v>116657.03353879169</v>
      </c>
      <c r="C9" s="36"/>
      <c r="D9" s="36">
        <v>125956.11655272022</v>
      </c>
      <c r="F9" s="37">
        <f t="shared" si="0"/>
        <v>0.07971300771021524</v>
      </c>
    </row>
    <row r="10" spans="1:6" ht="12">
      <c r="A10" s="154" t="s">
        <v>332</v>
      </c>
      <c r="B10" s="36">
        <v>97460.97950719636</v>
      </c>
      <c r="C10" s="36"/>
      <c r="D10" s="36">
        <v>105697.53946604516</v>
      </c>
      <c r="F10" s="37">
        <f t="shared" si="0"/>
        <v>0.08451136034643097</v>
      </c>
    </row>
    <row r="11" spans="1:6" ht="12">
      <c r="A11" s="154" t="s">
        <v>333</v>
      </c>
      <c r="B11" s="36">
        <v>86121.97207407364</v>
      </c>
      <c r="C11" s="36"/>
      <c r="D11" s="36">
        <v>93728.06641870613</v>
      </c>
      <c r="F11" s="37">
        <f t="shared" si="0"/>
        <v>0.0883176982767009</v>
      </c>
    </row>
    <row r="12" spans="1:6" ht="12">
      <c r="A12" s="154" t="s">
        <v>334</v>
      </c>
      <c r="B12" s="36">
        <v>81202.8864815325</v>
      </c>
      <c r="C12" s="36"/>
      <c r="D12" s="36">
        <v>88475.97637426268</v>
      </c>
      <c r="F12" s="37">
        <f t="shared" si="0"/>
        <v>0.08956688866453351</v>
      </c>
    </row>
    <row r="13" spans="1:6" ht="12">
      <c r="A13" s="154" t="s">
        <v>335</v>
      </c>
      <c r="B13" s="36">
        <v>86275.77696810756</v>
      </c>
      <c r="C13" s="36"/>
      <c r="D13" s="36">
        <v>93491.07307253461</v>
      </c>
      <c r="F13" s="37">
        <f t="shared" si="0"/>
        <v>0.08363061287867896</v>
      </c>
    </row>
    <row r="14" spans="1:6" ht="12">
      <c r="A14" s="154" t="s">
        <v>336</v>
      </c>
      <c r="B14" s="36">
        <v>69913.51154896116</v>
      </c>
      <c r="C14" s="36"/>
      <c r="D14" s="36">
        <v>76175.01508393587</v>
      </c>
      <c r="F14" s="37">
        <f t="shared" si="0"/>
        <v>0.08956070716873817</v>
      </c>
    </row>
    <row r="15" spans="1:6" ht="12">
      <c r="A15" s="154" t="s">
        <v>337</v>
      </c>
      <c r="B15" s="36">
        <v>63294.5953286046</v>
      </c>
      <c r="C15" s="36"/>
      <c r="D15" s="36">
        <v>68842.688344215</v>
      </c>
      <c r="F15" s="37">
        <f t="shared" si="0"/>
        <v>0.08765508313634895</v>
      </c>
    </row>
    <row r="16" spans="1:6" ht="12">
      <c r="A16" s="154" t="s">
        <v>338</v>
      </c>
      <c r="B16" s="36">
        <v>45848.35042302017</v>
      </c>
      <c r="C16" s="36"/>
      <c r="D16" s="36">
        <v>49732.79674055404</v>
      </c>
      <c r="F16" s="37">
        <f t="shared" si="0"/>
        <v>0.08472379664031514</v>
      </c>
    </row>
    <row r="17" spans="1:6" ht="12">
      <c r="A17" s="154" t="s">
        <v>339</v>
      </c>
      <c r="B17" s="36">
        <v>22750.349343244055</v>
      </c>
      <c r="C17" s="36"/>
      <c r="D17" s="36">
        <v>22822.594597432184</v>
      </c>
      <c r="F17" s="37">
        <f t="shared" si="0"/>
        <v>0.0031755668055085235</v>
      </c>
    </row>
    <row r="18" spans="1:6" ht="12">
      <c r="A18" s="154" t="s">
        <v>340</v>
      </c>
      <c r="B18" s="36">
        <v>16272.067634306688</v>
      </c>
      <c r="C18" s="36"/>
      <c r="D18" s="36">
        <v>17496.371308873328</v>
      </c>
      <c r="F18" s="37">
        <f t="shared" si="0"/>
        <v>0.07523958860553273</v>
      </c>
    </row>
    <row r="19" spans="1:6" ht="12">
      <c r="A19" s="154" t="s">
        <v>341</v>
      </c>
      <c r="B19" s="36">
        <v>33766.2531198</v>
      </c>
      <c r="C19" s="36"/>
      <c r="D19" s="36">
        <v>35810.26932678</v>
      </c>
      <c r="F19" s="37">
        <f t="shared" si="0"/>
        <v>0.06053429143375757</v>
      </c>
    </row>
    <row r="20" spans="1:6" ht="12">
      <c r="A20" s="154" t="s">
        <v>342</v>
      </c>
      <c r="B20" s="36">
        <v>14794.08852</v>
      </c>
      <c r="C20" s="36"/>
      <c r="D20" s="36">
        <v>15654.133362</v>
      </c>
      <c r="F20" s="37">
        <f t="shared" si="0"/>
        <v>0.058134358249736985</v>
      </c>
    </row>
    <row r="21" spans="1:6" ht="12">
      <c r="A21" s="155" t="s">
        <v>343</v>
      </c>
      <c r="B21" s="36">
        <v>3011.271</v>
      </c>
      <c r="C21" s="36"/>
      <c r="D21" s="36">
        <v>2868.2356274999997</v>
      </c>
      <c r="F21" s="37">
        <f t="shared" si="0"/>
        <v>-0.047500000000000146</v>
      </c>
    </row>
    <row r="22" spans="1:6" ht="12">
      <c r="A22" s="154" t="s">
        <v>16</v>
      </c>
      <c r="B22" s="36">
        <v>158879.75537356306</v>
      </c>
      <c r="C22" s="36"/>
      <c r="D22" s="36">
        <v>169704.7406159394</v>
      </c>
      <c r="F22" s="37">
        <f t="shared" si="0"/>
        <v>0.06813319429479414</v>
      </c>
    </row>
    <row r="23" spans="1:6" ht="12">
      <c r="A23" s="154" t="s">
        <v>424</v>
      </c>
      <c r="B23" s="36">
        <v>164667.46984408144</v>
      </c>
      <c r="C23" s="36"/>
      <c r="D23" s="36">
        <v>177783.22240431156</v>
      </c>
      <c r="F23" s="37">
        <f t="shared" si="0"/>
        <v>0.07964993069152651</v>
      </c>
    </row>
    <row r="24" spans="1:6" ht="12">
      <c r="A24" s="154" t="s">
        <v>344</v>
      </c>
      <c r="B24" s="36">
        <v>125193.21469875053</v>
      </c>
      <c r="C24" s="36"/>
      <c r="D24" s="36">
        <v>134653.03672151067</v>
      </c>
      <c r="F24" s="37">
        <f t="shared" si="0"/>
        <v>0.07556177901113162</v>
      </c>
    </row>
    <row r="25" spans="1:6" ht="12">
      <c r="A25" s="154" t="s">
        <v>259</v>
      </c>
      <c r="B25" s="36">
        <v>76285.84557032853</v>
      </c>
      <c r="C25" s="36"/>
      <c r="D25" s="36">
        <v>84160.30984286817</v>
      </c>
      <c r="F25" s="37">
        <f t="shared" si="0"/>
        <v>0.10322313679121652</v>
      </c>
    </row>
    <row r="26" spans="1:6" ht="12">
      <c r="A26" s="154" t="s">
        <v>49</v>
      </c>
      <c r="B26" s="36">
        <v>253149.27899999995</v>
      </c>
      <c r="C26" s="36"/>
      <c r="D26" s="36">
        <v>282511.41384500003</v>
      </c>
      <c r="F26" s="37">
        <f t="shared" si="0"/>
        <v>0.11598743224151188</v>
      </c>
    </row>
    <row r="27" spans="1:6" ht="12">
      <c r="A27" s="154" t="s">
        <v>20</v>
      </c>
      <c r="B27" s="156">
        <v>84647.632</v>
      </c>
      <c r="C27" s="36"/>
      <c r="D27" s="156">
        <v>115739.3607975</v>
      </c>
      <c r="F27" s="37">
        <f t="shared" si="0"/>
        <v>0.367307720994487</v>
      </c>
    </row>
    <row r="28" spans="2:6" ht="12">
      <c r="B28" s="36"/>
      <c r="C28" s="36"/>
      <c r="F28" s="37"/>
    </row>
    <row r="29" spans="1:6" ht="12.75">
      <c r="A29" s="33" t="s">
        <v>21</v>
      </c>
      <c r="B29" s="18">
        <f>SUM(B6:B27)</f>
        <v>2287796.0858300794</v>
      </c>
      <c r="C29" s="18"/>
      <c r="D29" s="18">
        <f>SUM(D6:D27)</f>
        <v>2499846.9843200007</v>
      </c>
      <c r="E29" s="33"/>
      <c r="F29" s="19">
        <f t="shared" si="0"/>
        <v>0.09268784915023713</v>
      </c>
    </row>
    <row r="31" spans="2:4" ht="12">
      <c r="B31" s="36"/>
      <c r="C31" s="36"/>
      <c r="D31" s="36"/>
    </row>
    <row r="32" ht="12">
      <c r="B32" s="157"/>
    </row>
    <row r="33" ht="12">
      <c r="B33" s="157"/>
    </row>
    <row r="34" ht="12">
      <c r="B34" s="1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zoomScalePageLayoutView="0" workbookViewId="0" topLeftCell="A1">
      <selection activeCell="F50" sqref="F50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345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6" spans="1:6" ht="12">
      <c r="A6" s="158" t="s">
        <v>346</v>
      </c>
      <c r="B6" s="36">
        <v>254917</v>
      </c>
      <c r="D6" s="36">
        <v>258054</v>
      </c>
      <c r="F6" s="62">
        <f>(D6-B6)/B6</f>
        <v>0.012305966255683223</v>
      </c>
    </row>
    <row r="7" spans="1:6" ht="12">
      <c r="A7" s="158" t="s">
        <v>347</v>
      </c>
      <c r="B7" s="36">
        <v>250987</v>
      </c>
      <c r="D7" s="36">
        <v>253712</v>
      </c>
      <c r="F7" s="62">
        <f aca="true" t="shared" si="0" ref="F7:F23">(D7-B7)/B7</f>
        <v>0.01085713602696554</v>
      </c>
    </row>
    <row r="8" spans="1:6" ht="12">
      <c r="A8" s="158" t="s">
        <v>348</v>
      </c>
      <c r="B8" s="36">
        <v>59761</v>
      </c>
      <c r="D8" s="36">
        <v>56426</v>
      </c>
      <c r="F8" s="62">
        <f t="shared" si="0"/>
        <v>-0.05580562574254112</v>
      </c>
    </row>
    <row r="9" spans="1:6" ht="12">
      <c r="A9" s="158" t="s">
        <v>349</v>
      </c>
      <c r="B9" s="36">
        <v>39255</v>
      </c>
      <c r="D9" s="36">
        <v>39271</v>
      </c>
      <c r="F9" s="62">
        <f t="shared" si="0"/>
        <v>0.00040759138963189403</v>
      </c>
    </row>
    <row r="10" spans="1:6" ht="12">
      <c r="A10" s="158" t="s">
        <v>350</v>
      </c>
      <c r="B10" s="36">
        <v>24345</v>
      </c>
      <c r="D10" s="36">
        <v>24358</v>
      </c>
      <c r="F10" s="62">
        <f t="shared" si="0"/>
        <v>0.0005339905524748409</v>
      </c>
    </row>
    <row r="11" spans="1:6" ht="12">
      <c r="A11" s="158" t="s">
        <v>351</v>
      </c>
      <c r="B11" s="36">
        <v>23005</v>
      </c>
      <c r="D11" s="36">
        <v>23119</v>
      </c>
      <c r="F11" s="62">
        <f t="shared" si="0"/>
        <v>0.004955444468593784</v>
      </c>
    </row>
    <row r="12" spans="1:6" ht="12">
      <c r="A12" s="158" t="s">
        <v>352</v>
      </c>
      <c r="B12" s="36">
        <v>20218</v>
      </c>
      <c r="D12" s="36">
        <v>20243</v>
      </c>
      <c r="F12" s="62">
        <f t="shared" si="0"/>
        <v>0.0012365219111682658</v>
      </c>
    </row>
    <row r="13" spans="1:6" ht="12">
      <c r="A13" s="158" t="s">
        <v>353</v>
      </c>
      <c r="B13" s="36">
        <v>18773</v>
      </c>
      <c r="D13" s="36">
        <v>18791</v>
      </c>
      <c r="F13" s="62">
        <f t="shared" si="0"/>
        <v>0.0009588238427528897</v>
      </c>
    </row>
    <row r="14" spans="1:6" ht="12">
      <c r="A14" s="158" t="s">
        <v>354</v>
      </c>
      <c r="B14" s="36">
        <v>21763</v>
      </c>
      <c r="D14" s="36">
        <v>21832</v>
      </c>
      <c r="F14" s="62">
        <f t="shared" si="0"/>
        <v>0.0031705187703901117</v>
      </c>
    </row>
    <row r="15" spans="1:6" ht="12">
      <c r="A15" s="158" t="s">
        <v>355</v>
      </c>
      <c r="B15" s="36">
        <v>10860</v>
      </c>
      <c r="D15" s="36">
        <v>10847</v>
      </c>
      <c r="F15" s="62">
        <f t="shared" si="0"/>
        <v>-0.0011970534069981583</v>
      </c>
    </row>
    <row r="16" spans="1:6" ht="12">
      <c r="A16" s="158" t="s">
        <v>356</v>
      </c>
      <c r="B16" s="36">
        <v>7613</v>
      </c>
      <c r="D16" s="36">
        <v>7621</v>
      </c>
      <c r="F16" s="62">
        <f t="shared" si="0"/>
        <v>0.0010508340995665309</v>
      </c>
    </row>
    <row r="17" spans="1:6" ht="12">
      <c r="A17" s="158" t="s">
        <v>357</v>
      </c>
      <c r="B17" s="36">
        <v>14843</v>
      </c>
      <c r="D17" s="36">
        <v>14861</v>
      </c>
      <c r="F17" s="62">
        <f t="shared" si="0"/>
        <v>0.0012126928518493567</v>
      </c>
    </row>
    <row r="18" spans="1:6" ht="12">
      <c r="A18" s="158" t="s">
        <v>358</v>
      </c>
      <c r="B18" s="36">
        <v>7481</v>
      </c>
      <c r="D18" s="36">
        <v>7490</v>
      </c>
      <c r="F18" s="62">
        <f t="shared" si="0"/>
        <v>0.0012030477208929287</v>
      </c>
    </row>
    <row r="19" spans="1:6" ht="12">
      <c r="A19" s="159" t="s">
        <v>16</v>
      </c>
      <c r="B19" s="36">
        <v>150839</v>
      </c>
      <c r="D19" s="36">
        <v>151295</v>
      </c>
      <c r="F19" s="62">
        <f t="shared" si="0"/>
        <v>0.0030230908452058155</v>
      </c>
    </row>
    <row r="20" spans="1:6" ht="12">
      <c r="A20" s="159" t="s">
        <v>19</v>
      </c>
      <c r="B20" s="36">
        <v>82897</v>
      </c>
      <c r="D20" s="36">
        <v>88797</v>
      </c>
      <c r="F20" s="62">
        <f t="shared" si="0"/>
        <v>0.07117266004801139</v>
      </c>
    </row>
    <row r="21" spans="1:6" ht="12">
      <c r="A21" s="159" t="s">
        <v>20</v>
      </c>
      <c r="B21" s="52">
        <v>27593</v>
      </c>
      <c r="C21" s="52"/>
      <c r="D21" s="52">
        <v>28307</v>
      </c>
      <c r="F21" s="62">
        <f t="shared" si="0"/>
        <v>0.025876128003479142</v>
      </c>
    </row>
    <row r="22" ht="12">
      <c r="F22" s="62"/>
    </row>
    <row r="23" spans="1:6" ht="12.75">
      <c r="A23" s="159" t="s">
        <v>21</v>
      </c>
      <c r="B23" s="122">
        <f>SUM(B6:B21)</f>
        <v>1015150</v>
      </c>
      <c r="C23" s="122"/>
      <c r="D23" s="122">
        <f>SUM(D6:D21)</f>
        <v>1025024</v>
      </c>
      <c r="F23" s="123">
        <f t="shared" si="0"/>
        <v>0.00972664138304684</v>
      </c>
    </row>
    <row r="34" ht="12">
      <c r="B34" s="57"/>
    </row>
    <row r="35" ht="12">
      <c r="B35" s="57"/>
    </row>
    <row r="36" ht="12">
      <c r="B36" s="57"/>
    </row>
  </sheetData>
  <sheetProtection/>
  <printOptions/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359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5" spans="1:5" s="50" customFormat="1" ht="12.75">
      <c r="A5" s="9"/>
      <c r="B5" s="9"/>
      <c r="C5" s="9"/>
      <c r="D5" s="9"/>
      <c r="E5" s="9"/>
    </row>
    <row r="6" spans="1:5" ht="12">
      <c r="A6" s="160" t="s">
        <v>360</v>
      </c>
      <c r="B6" s="36">
        <v>399878</v>
      </c>
      <c r="C6" s="36">
        <v>425611</v>
      </c>
      <c r="E6" s="37">
        <f>(C6-B6)/B6</f>
        <v>0.06435212739885665</v>
      </c>
    </row>
    <row r="7" spans="1:5" ht="12">
      <c r="A7" s="161" t="s">
        <v>361</v>
      </c>
      <c r="B7" s="221">
        <v>43281</v>
      </c>
      <c r="C7" s="221">
        <v>43281</v>
      </c>
      <c r="E7" s="37">
        <f>(C7-B7)/B7</f>
        <v>0</v>
      </c>
    </row>
    <row r="8" spans="1:5" ht="12">
      <c r="A8" s="161" t="s">
        <v>49</v>
      </c>
      <c r="B8" s="221">
        <v>30465</v>
      </c>
      <c r="C8" s="221">
        <v>68402</v>
      </c>
      <c r="E8" s="37">
        <f>(C8-B8)/B8</f>
        <v>1.2452650582635811</v>
      </c>
    </row>
    <row r="9" spans="1:5" ht="12">
      <c r="A9" s="161" t="s">
        <v>16</v>
      </c>
      <c r="B9" s="221">
        <v>253988</v>
      </c>
      <c r="C9" s="221">
        <v>254079</v>
      </c>
      <c r="E9" s="37">
        <f>(C9-B9)/B9</f>
        <v>0.00035828464336897805</v>
      </c>
    </row>
    <row r="10" spans="2:5" ht="12">
      <c r="B10" s="36"/>
      <c r="C10" s="36"/>
      <c r="E10" s="37"/>
    </row>
    <row r="11" spans="1:5" ht="12.75">
      <c r="A11" s="162" t="s">
        <v>28</v>
      </c>
      <c r="B11" s="163">
        <f>SUM(B6:B9)</f>
        <v>727612</v>
      </c>
      <c r="C11" s="163">
        <f>SUM(C6:C9)</f>
        <v>791373</v>
      </c>
      <c r="E11" s="19">
        <f>(C11-B11)/B11</f>
        <v>0.08763049537390807</v>
      </c>
    </row>
    <row r="13" spans="1:5" ht="12">
      <c r="A13" s="241"/>
      <c r="B13" s="241"/>
      <c r="C13" s="241"/>
      <c r="D13" s="241"/>
      <c r="E13" s="241"/>
    </row>
    <row r="14" spans="1:5" ht="12">
      <c r="A14" s="241"/>
      <c r="B14" s="241"/>
      <c r="C14" s="241"/>
      <c r="D14" s="241"/>
      <c r="E14" s="241"/>
    </row>
    <row r="15" spans="1:5" ht="12">
      <c r="A15" s="241"/>
      <c r="B15" s="241"/>
      <c r="C15" s="241"/>
      <c r="D15" s="241"/>
      <c r="E15" s="241"/>
    </row>
    <row r="16" spans="2:3" ht="12">
      <c r="B16" s="36"/>
      <c r="C16" s="36"/>
    </row>
    <row r="19" ht="12">
      <c r="B19" t="s">
        <v>481</v>
      </c>
    </row>
    <row r="21" ht="12.75" customHeight="1"/>
  </sheetData>
  <sheetProtection/>
  <mergeCells count="1">
    <mergeCell ref="A13:E15"/>
  </mergeCells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362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5" spans="1:6" s="50" customFormat="1" ht="12.75">
      <c r="A5" s="9"/>
      <c r="B5" s="9"/>
      <c r="D5" s="9"/>
      <c r="E5" s="9"/>
      <c r="F5" s="9"/>
    </row>
    <row r="6" spans="1:6" ht="12">
      <c r="A6" s="164" t="s">
        <v>363</v>
      </c>
      <c r="B6" s="57">
        <v>334230</v>
      </c>
      <c r="D6" s="57">
        <v>338375</v>
      </c>
      <c r="F6" s="37">
        <f>(D6-B6)/B6</f>
        <v>0.012401639589504234</v>
      </c>
    </row>
    <row r="7" spans="1:6" ht="12">
      <c r="A7" s="164" t="s">
        <v>364</v>
      </c>
      <c r="B7" s="165">
        <v>172917</v>
      </c>
      <c r="D7" s="57">
        <v>175504</v>
      </c>
      <c r="F7" s="37">
        <f aca="true" t="shared" si="0" ref="F7:F16">(D7-B7)/B7</f>
        <v>0.01496093501506503</v>
      </c>
    </row>
    <row r="8" spans="1:6" ht="12">
      <c r="A8" s="164" t="s">
        <v>365</v>
      </c>
      <c r="B8" s="57">
        <v>168169</v>
      </c>
      <c r="D8" s="57">
        <v>170734</v>
      </c>
      <c r="F8" s="37">
        <f t="shared" si="0"/>
        <v>0.01525251384024404</v>
      </c>
    </row>
    <row r="9" spans="1:6" ht="12">
      <c r="A9" s="164" t="s">
        <v>232</v>
      </c>
      <c r="B9" s="57">
        <v>13786</v>
      </c>
      <c r="D9" s="57">
        <v>14493</v>
      </c>
      <c r="F9" s="37">
        <f t="shared" si="0"/>
        <v>0.05128391121427535</v>
      </c>
    </row>
    <row r="10" spans="1:6" ht="12">
      <c r="A10" s="164" t="s">
        <v>366</v>
      </c>
      <c r="B10" s="57">
        <v>504240</v>
      </c>
      <c r="D10" s="57">
        <v>519236</v>
      </c>
      <c r="F10" s="37">
        <f t="shared" si="0"/>
        <v>0.029739806441377123</v>
      </c>
    </row>
    <row r="11" spans="1:6" ht="12">
      <c r="A11" s="164" t="s">
        <v>502</v>
      </c>
      <c r="B11" s="57">
        <v>232109</v>
      </c>
      <c r="D11" s="57">
        <v>237990</v>
      </c>
      <c r="F11" s="37">
        <f t="shared" si="0"/>
        <v>0.02533723379963724</v>
      </c>
    </row>
    <row r="12" spans="1:6" ht="12">
      <c r="A12" s="164" t="s">
        <v>367</v>
      </c>
      <c r="B12" s="57">
        <v>10930</v>
      </c>
      <c r="D12" s="57">
        <v>10750</v>
      </c>
      <c r="F12" s="37">
        <f t="shared" si="0"/>
        <v>-0.01646843549862763</v>
      </c>
    </row>
    <row r="13" spans="1:6" ht="12">
      <c r="A13" s="164" t="s">
        <v>368</v>
      </c>
      <c r="B13" s="57">
        <v>91191</v>
      </c>
      <c r="D13" s="57">
        <v>75384</v>
      </c>
      <c r="F13" s="37">
        <f t="shared" si="0"/>
        <v>-0.173339474290226</v>
      </c>
    </row>
    <row r="14" spans="1:6" ht="12">
      <c r="A14" s="164" t="s">
        <v>369</v>
      </c>
      <c r="B14" s="57">
        <v>665702</v>
      </c>
      <c r="D14" s="57">
        <v>699652</v>
      </c>
      <c r="F14" s="37">
        <f t="shared" si="0"/>
        <v>0.0509987952567365</v>
      </c>
    </row>
    <row r="15" ht="12">
      <c r="F15" s="37"/>
    </row>
    <row r="16" spans="1:6" ht="12.75">
      <c r="A16" s="166" t="s">
        <v>28</v>
      </c>
      <c r="B16" s="122">
        <f>SUM(B6:B14)</f>
        <v>2193274</v>
      </c>
      <c r="C16" s="122"/>
      <c r="D16" s="122">
        <f>SUM(D6:D14)</f>
        <v>2242118</v>
      </c>
      <c r="E16" s="33"/>
      <c r="F16" s="19">
        <f t="shared" si="0"/>
        <v>0.02226990334996904</v>
      </c>
    </row>
    <row r="18" spans="2:4" ht="12">
      <c r="B18" s="57"/>
      <c r="C18" s="57"/>
      <c r="D18" s="57"/>
    </row>
  </sheetData>
  <sheetProtection/>
  <printOptions/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370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5" spans="1:6" s="50" customFormat="1" ht="12.75">
      <c r="A5" s="9"/>
      <c r="B5" s="9"/>
      <c r="D5" s="9"/>
      <c r="E5" s="9"/>
      <c r="F5" s="9"/>
    </row>
    <row r="6" spans="1:6" ht="12">
      <c r="A6" s="167" t="s">
        <v>371</v>
      </c>
      <c r="B6" s="36">
        <v>74897</v>
      </c>
      <c r="D6" s="36">
        <v>65370</v>
      </c>
      <c r="F6" s="37">
        <f>(D6-B6)/B6</f>
        <v>-0.12720135652963402</v>
      </c>
    </row>
    <row r="7" spans="1:6" ht="12">
      <c r="A7" s="167" t="s">
        <v>372</v>
      </c>
      <c r="B7" s="36">
        <v>44347</v>
      </c>
      <c r="D7" s="36">
        <v>42417</v>
      </c>
      <c r="F7" s="37">
        <f>(D7-B7)/B7</f>
        <v>-0.043520418517599836</v>
      </c>
    </row>
    <row r="8" spans="1:6" ht="12">
      <c r="A8" s="167" t="s">
        <v>373</v>
      </c>
      <c r="B8" s="52">
        <v>47820</v>
      </c>
      <c r="D8" s="36">
        <v>47680</v>
      </c>
      <c r="F8" s="37">
        <f>(D8-B8)/B8</f>
        <v>-0.0029276453366792136</v>
      </c>
    </row>
    <row r="9" spans="1:6" ht="12">
      <c r="A9" s="167" t="s">
        <v>20</v>
      </c>
      <c r="B9" s="36">
        <v>7908</v>
      </c>
      <c r="D9" s="36">
        <v>6866</v>
      </c>
      <c r="F9" s="37">
        <f>(D9-B9)/B9</f>
        <v>-0.1317653009610521</v>
      </c>
    </row>
    <row r="10" spans="1:6" ht="12">
      <c r="A10" s="2"/>
      <c r="D10" s="36"/>
      <c r="F10" s="37"/>
    </row>
    <row r="11" spans="1:6" ht="12.75">
      <c r="A11" s="168" t="s">
        <v>21</v>
      </c>
      <c r="B11" s="18">
        <f>SUM(B6:B9)</f>
        <v>174972</v>
      </c>
      <c r="C11" s="18"/>
      <c r="D11" s="18">
        <f>SUM(D6:D9)</f>
        <v>162333</v>
      </c>
      <c r="F11" s="19">
        <f>(D11-B11)/B11</f>
        <v>-0.07223441464920101</v>
      </c>
    </row>
    <row r="12" spans="2:4" ht="12">
      <c r="B12" s="152"/>
      <c r="C12" s="152"/>
      <c r="D12" s="152"/>
    </row>
    <row r="13" spans="1:6" ht="42.75" customHeight="1">
      <c r="A13" s="241" t="s">
        <v>503</v>
      </c>
      <c r="B13" s="241"/>
      <c r="C13" s="241"/>
      <c r="D13" s="241"/>
      <c r="E13" s="241"/>
      <c r="F13" s="241"/>
    </row>
  </sheetData>
  <sheetProtection/>
  <mergeCells count="1">
    <mergeCell ref="A13:F1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125" zoomScaleNormal="125" zoomScalePageLayoutView="0" workbookViewId="0" topLeftCell="A1">
      <selection activeCell="C21" sqref="C21"/>
    </sheetView>
  </sheetViews>
  <sheetFormatPr defaultColWidth="9.140625" defaultRowHeight="12.75"/>
  <cols>
    <col min="1" max="1" width="40.7109375" style="2" customWidth="1"/>
    <col min="2" max="3" width="12.7109375" style="2" customWidth="1"/>
    <col min="4" max="4" width="2.7109375" style="2" customWidth="1"/>
    <col min="5" max="5" width="12.7109375" style="2" customWidth="1"/>
    <col min="6" max="6" width="2.7109375" style="2" customWidth="1"/>
    <col min="7" max="16384" width="9.140625" style="2" customWidth="1"/>
  </cols>
  <sheetData>
    <row r="1" ht="12.75">
      <c r="A1" s="33" t="s">
        <v>29</v>
      </c>
    </row>
    <row r="3" spans="1:6" ht="12.75">
      <c r="A3" s="3"/>
      <c r="B3" s="4" t="s">
        <v>1</v>
      </c>
      <c r="C3" s="4" t="s">
        <v>1</v>
      </c>
      <c r="D3" s="4"/>
      <c r="E3" s="4" t="s">
        <v>2</v>
      </c>
      <c r="F3" s="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3"/>
    </row>
    <row r="6" spans="1:7" ht="12">
      <c r="A6" s="40" t="s">
        <v>30</v>
      </c>
      <c r="B6" s="12">
        <v>474446</v>
      </c>
      <c r="C6" s="30">
        <v>470257</v>
      </c>
      <c r="E6" s="13">
        <f aca="true" t="shared" si="0" ref="E6:E14">(C6-B6)/B6</f>
        <v>-0.008829245056339394</v>
      </c>
      <c r="G6" s="21"/>
    </row>
    <row r="7" spans="1:7" ht="12">
      <c r="A7" s="40" t="s">
        <v>31</v>
      </c>
      <c r="B7" s="12">
        <v>86758</v>
      </c>
      <c r="C7" s="30">
        <v>86407</v>
      </c>
      <c r="E7" s="13">
        <f t="shared" si="0"/>
        <v>-0.004045736416238272</v>
      </c>
      <c r="G7" s="21"/>
    </row>
    <row r="8" spans="1:7" ht="12">
      <c r="A8" s="40" t="s">
        <v>32</v>
      </c>
      <c r="B8" s="12">
        <v>24465</v>
      </c>
      <c r="C8" s="30">
        <v>24244</v>
      </c>
      <c r="E8" s="13">
        <f t="shared" si="0"/>
        <v>-0.00903331289597384</v>
      </c>
      <c r="G8" s="21"/>
    </row>
    <row r="9" spans="1:7" ht="12">
      <c r="A9" s="40" t="s">
        <v>33</v>
      </c>
      <c r="B9" s="12">
        <v>57140</v>
      </c>
      <c r="C9" s="30">
        <v>54690</v>
      </c>
      <c r="E9" s="13">
        <f t="shared" si="0"/>
        <v>-0.04287714385719286</v>
      </c>
      <c r="G9" s="21"/>
    </row>
    <row r="10" spans="1:7" ht="12">
      <c r="A10" s="40" t="s">
        <v>34</v>
      </c>
      <c r="B10" s="12">
        <v>33821</v>
      </c>
      <c r="C10" s="30">
        <v>33602</v>
      </c>
      <c r="E10" s="13">
        <f t="shared" si="0"/>
        <v>-0.0064752668460424</v>
      </c>
      <c r="G10" s="21"/>
    </row>
    <row r="11" spans="1:7" ht="12">
      <c r="A11" s="40" t="s">
        <v>35</v>
      </c>
      <c r="B11" s="12">
        <v>20595</v>
      </c>
      <c r="C11" s="30">
        <v>20605</v>
      </c>
      <c r="E11" s="13">
        <f t="shared" si="0"/>
        <v>0.00048555474629764507</v>
      </c>
      <c r="G11" s="21"/>
    </row>
    <row r="12" spans="1:7" ht="12">
      <c r="A12" s="40" t="s">
        <v>16</v>
      </c>
      <c r="B12" s="12">
        <v>102593</v>
      </c>
      <c r="C12" s="30">
        <v>100829</v>
      </c>
      <c r="E12" s="13">
        <f t="shared" si="0"/>
        <v>-0.017194155546674725</v>
      </c>
      <c r="G12" s="21"/>
    </row>
    <row r="13" spans="1:7" ht="12">
      <c r="A13" s="40" t="s">
        <v>19</v>
      </c>
      <c r="B13" s="41">
        <v>58105</v>
      </c>
      <c r="C13" s="12">
        <v>63741</v>
      </c>
      <c r="E13" s="13">
        <f t="shared" si="0"/>
        <v>0.0969968161087686</v>
      </c>
      <c r="G13" s="21"/>
    </row>
    <row r="14" spans="1:7" ht="12">
      <c r="A14" s="40" t="s">
        <v>20</v>
      </c>
      <c r="B14" s="41">
        <v>4126</v>
      </c>
      <c r="C14" s="12">
        <v>4126</v>
      </c>
      <c r="E14" s="13">
        <f t="shared" si="0"/>
        <v>0</v>
      </c>
      <c r="G14" s="21"/>
    </row>
    <row r="15" spans="2:7" ht="12">
      <c r="B15"/>
      <c r="C15"/>
      <c r="E15" s="13"/>
      <c r="G15" s="21"/>
    </row>
    <row r="16" spans="1:7" ht="12.75">
      <c r="A16" s="42" t="s">
        <v>21</v>
      </c>
      <c r="B16" s="18">
        <f>SUM(B6:B14)</f>
        <v>862049</v>
      </c>
      <c r="C16" s="18">
        <f>SUM(C6:C14)</f>
        <v>858501</v>
      </c>
      <c r="D16" s="18"/>
      <c r="E16" s="19">
        <f>(C16-B16)/B16</f>
        <v>-0.004115775321356443</v>
      </c>
      <c r="G16" s="21"/>
    </row>
    <row r="17" ht="12">
      <c r="B17"/>
    </row>
    <row r="18" ht="12">
      <c r="B18"/>
    </row>
    <row r="19" ht="12">
      <c r="B19"/>
    </row>
    <row r="20" ht="12">
      <c r="B20"/>
    </row>
    <row r="21" ht="12">
      <c r="B21"/>
    </row>
    <row r="23" ht="12">
      <c r="C23" s="2" t="s">
        <v>481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zoomScalePageLayoutView="0" workbookViewId="0" topLeftCell="A1">
      <selection activeCell="B21" sqref="B21"/>
    </sheetView>
  </sheetViews>
  <sheetFormatPr defaultColWidth="9.140625" defaultRowHeight="12.75"/>
  <cols>
    <col min="1" max="1" width="40.7109375" style="2" customWidth="1"/>
    <col min="2" max="2" width="12.7109375" style="2" customWidth="1"/>
    <col min="3" max="3" width="11.00390625" style="2" bestFit="1" customWidth="1"/>
    <col min="4" max="4" width="2.421875" style="2" customWidth="1"/>
    <col min="5" max="5" width="11.8515625" style="2" bestFit="1" customWidth="1"/>
    <col min="6" max="6" width="2.7109375" style="2" customWidth="1"/>
    <col min="7" max="16384" width="9.140625" style="2" customWidth="1"/>
  </cols>
  <sheetData>
    <row r="1" ht="12.75">
      <c r="A1" s="33" t="s">
        <v>374</v>
      </c>
    </row>
    <row r="3" spans="1:6" ht="12.75">
      <c r="A3" s="3"/>
      <c r="B3" s="4" t="s">
        <v>1</v>
      </c>
      <c r="C3" s="4" t="s">
        <v>1</v>
      </c>
      <c r="D3" s="4"/>
      <c r="E3" s="4" t="s">
        <v>2</v>
      </c>
      <c r="F3" s="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3"/>
    </row>
    <row r="6" spans="1:5" ht="12">
      <c r="A6" s="169" t="s">
        <v>375</v>
      </c>
      <c r="B6" s="12">
        <v>226408</v>
      </c>
      <c r="C6" s="12">
        <v>186795</v>
      </c>
      <c r="E6" s="21">
        <f aca="true" t="shared" si="0" ref="E6:E19">(C6-B6)/B6</f>
        <v>-0.1749628988374969</v>
      </c>
    </row>
    <row r="7" spans="1:5" ht="12">
      <c r="A7" s="169" t="s">
        <v>376</v>
      </c>
      <c r="B7" s="12">
        <v>168711</v>
      </c>
      <c r="C7" s="12">
        <v>139241</v>
      </c>
      <c r="E7" s="21">
        <f t="shared" si="0"/>
        <v>-0.17467740692663786</v>
      </c>
    </row>
    <row r="8" spans="1:5" ht="12">
      <c r="A8" s="169" t="s">
        <v>377</v>
      </c>
      <c r="B8" s="147">
        <v>115395</v>
      </c>
      <c r="C8" s="12">
        <v>95798</v>
      </c>
      <c r="E8" s="21">
        <f t="shared" si="0"/>
        <v>-0.16982538238225225</v>
      </c>
    </row>
    <row r="9" spans="1:5" ht="12">
      <c r="A9" s="169" t="s">
        <v>378</v>
      </c>
      <c r="B9" s="147">
        <v>34684</v>
      </c>
      <c r="C9" s="12">
        <v>28635</v>
      </c>
      <c r="E9" s="21">
        <f t="shared" si="0"/>
        <v>-0.17440318302387267</v>
      </c>
    </row>
    <row r="10" spans="1:5" ht="12">
      <c r="A10" s="169" t="s">
        <v>379</v>
      </c>
      <c r="B10" s="12">
        <v>32361</v>
      </c>
      <c r="C10" s="12">
        <v>24584</v>
      </c>
      <c r="E10" s="21">
        <f t="shared" si="0"/>
        <v>-0.24032013843824357</v>
      </c>
    </row>
    <row r="11" spans="1:5" ht="12">
      <c r="A11" s="169" t="s">
        <v>380</v>
      </c>
      <c r="B11" s="36">
        <v>24465</v>
      </c>
      <c r="C11" s="36">
        <v>19614</v>
      </c>
      <c r="E11" s="21">
        <f t="shared" si="0"/>
        <v>-0.1982832618025751</v>
      </c>
    </row>
    <row r="12" spans="1:5" ht="12">
      <c r="A12" s="169" t="s">
        <v>381</v>
      </c>
      <c r="B12" s="147">
        <v>16350</v>
      </c>
      <c r="C12" s="12">
        <v>13577</v>
      </c>
      <c r="E12" s="21">
        <f t="shared" si="0"/>
        <v>-0.16960244648318043</v>
      </c>
    </row>
    <row r="13" spans="1:5" ht="12">
      <c r="A13" s="169" t="s">
        <v>382</v>
      </c>
      <c r="B13" s="36">
        <v>19723</v>
      </c>
      <c r="C13" s="36">
        <v>16133</v>
      </c>
      <c r="E13" s="21">
        <f t="shared" si="0"/>
        <v>-0.18202099072149266</v>
      </c>
    </row>
    <row r="14" spans="1:5" ht="12">
      <c r="A14" s="169" t="s">
        <v>383</v>
      </c>
      <c r="B14" s="12">
        <v>16862</v>
      </c>
      <c r="C14" s="12">
        <v>13931</v>
      </c>
      <c r="E14" s="21">
        <f t="shared" si="0"/>
        <v>-0.1738227968212549</v>
      </c>
    </row>
    <row r="15" spans="1:5" ht="12">
      <c r="A15" s="169" t="s">
        <v>384</v>
      </c>
      <c r="B15" s="36">
        <v>11459</v>
      </c>
      <c r="C15" s="36">
        <v>9154</v>
      </c>
      <c r="E15" s="21">
        <f t="shared" si="0"/>
        <v>-0.2011519329784449</v>
      </c>
    </row>
    <row r="16" spans="1:5" ht="12">
      <c r="A16" s="169" t="s">
        <v>504</v>
      </c>
      <c r="B16" s="36">
        <v>179807</v>
      </c>
      <c r="C16" s="36">
        <v>137798</v>
      </c>
      <c r="E16" s="21">
        <f t="shared" si="0"/>
        <v>-0.23363384072922633</v>
      </c>
    </row>
    <row r="17" spans="1:5" ht="12">
      <c r="A17" s="169" t="s">
        <v>506</v>
      </c>
      <c r="B17" s="36">
        <v>10150</v>
      </c>
      <c r="C17" s="36">
        <v>13052</v>
      </c>
      <c r="E17" s="21">
        <f t="shared" si="0"/>
        <v>0.28591133004926106</v>
      </c>
    </row>
    <row r="18" spans="1:5" ht="12">
      <c r="A18" s="169" t="s">
        <v>505</v>
      </c>
      <c r="B18" s="36">
        <v>120637</v>
      </c>
      <c r="C18" s="36">
        <v>102075</v>
      </c>
      <c r="E18" s="21">
        <f t="shared" si="0"/>
        <v>-0.15386655835274418</v>
      </c>
    </row>
    <row r="19" spans="1:5" ht="12">
      <c r="A19" s="169" t="s">
        <v>474</v>
      </c>
      <c r="B19" s="12">
        <v>22188</v>
      </c>
      <c r="C19" s="12">
        <v>22106</v>
      </c>
      <c r="E19" s="21">
        <f t="shared" si="0"/>
        <v>-0.0036956913647016405</v>
      </c>
    </row>
    <row r="20" spans="1:5" ht="12">
      <c r="A20" s="169"/>
      <c r="B20" s="171"/>
      <c r="C20" s="172"/>
      <c r="E20" s="21"/>
    </row>
    <row r="21" spans="1:6" ht="15">
      <c r="A21" s="170" t="s">
        <v>21</v>
      </c>
      <c r="B21" s="18">
        <f>SUM(B6:B19)</f>
        <v>999200</v>
      </c>
      <c r="C21" s="18">
        <f>SUM(C6:C19)</f>
        <v>822493</v>
      </c>
      <c r="D21" s="33"/>
      <c r="E21" s="21">
        <f>(C21-B21)/B21</f>
        <v>-0.17684847878302642</v>
      </c>
      <c r="F21" s="215"/>
    </row>
    <row r="22" spans="2:3" ht="12">
      <c r="B22" s="12"/>
      <c r="C22" s="12"/>
    </row>
    <row r="23" spans="1:5" ht="12">
      <c r="A23" s="245"/>
      <c r="B23" s="245"/>
      <c r="C23" s="245"/>
      <c r="D23" s="245"/>
      <c r="E23" s="245"/>
    </row>
    <row r="24" spans="1:5" ht="45.75" customHeight="1">
      <c r="A24" s="245"/>
      <c r="B24" s="245"/>
      <c r="C24" s="245"/>
      <c r="D24" s="245"/>
      <c r="E24" s="245"/>
    </row>
    <row r="25" ht="12" customHeight="1"/>
    <row r="26" spans="1:5" ht="40.5" customHeight="1">
      <c r="A26" s="245"/>
      <c r="B26" s="245"/>
      <c r="C26" s="245"/>
      <c r="D26" s="245"/>
      <c r="E26" s="245"/>
    </row>
  </sheetData>
  <sheetProtection/>
  <mergeCells count="2">
    <mergeCell ref="A23:E24"/>
    <mergeCell ref="A26:E26"/>
  </mergeCells>
  <printOptions/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385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5" spans="1:5" s="50" customFormat="1" ht="12.75">
      <c r="A5" s="9"/>
      <c r="B5" s="9"/>
      <c r="C5" s="9"/>
      <c r="D5" s="9"/>
      <c r="E5" s="9"/>
    </row>
    <row r="6" spans="1:5" ht="12">
      <c r="A6" s="173" t="s">
        <v>386</v>
      </c>
      <c r="B6" s="138">
        <v>60841</v>
      </c>
      <c r="C6" s="36">
        <v>62934</v>
      </c>
      <c r="E6" s="37">
        <f aca="true" t="shared" si="0" ref="E6:E13">(C6-B6)/B6</f>
        <v>0.03440114396541806</v>
      </c>
    </row>
    <row r="7" spans="1:5" ht="12">
      <c r="A7" s="173" t="s">
        <v>387</v>
      </c>
      <c r="B7" s="138">
        <v>49045</v>
      </c>
      <c r="C7" s="36">
        <v>50588</v>
      </c>
      <c r="E7" s="37">
        <f t="shared" si="0"/>
        <v>0.0314609032521154</v>
      </c>
    </row>
    <row r="8" spans="1:5" ht="12">
      <c r="A8" s="173" t="s">
        <v>388</v>
      </c>
      <c r="B8" s="36">
        <v>13787</v>
      </c>
      <c r="C8" s="36">
        <v>14253</v>
      </c>
      <c r="E8" s="37">
        <f t="shared" si="0"/>
        <v>0.03379995648074273</v>
      </c>
    </row>
    <row r="9" spans="1:5" ht="12">
      <c r="A9" s="173" t="s">
        <v>389</v>
      </c>
      <c r="B9" s="36">
        <v>11162</v>
      </c>
      <c r="C9" s="36">
        <v>11518</v>
      </c>
      <c r="E9" s="37">
        <f t="shared" si="0"/>
        <v>0.03189392581974557</v>
      </c>
    </row>
    <row r="10" spans="1:5" ht="12">
      <c r="A10" s="173" t="s">
        <v>390</v>
      </c>
      <c r="B10" s="36">
        <v>7569</v>
      </c>
      <c r="C10" s="36">
        <v>7807</v>
      </c>
      <c r="E10" s="37">
        <f t="shared" si="0"/>
        <v>0.03144404809089708</v>
      </c>
    </row>
    <row r="11" spans="1:5" ht="12">
      <c r="A11" s="173" t="s">
        <v>391</v>
      </c>
      <c r="B11" s="36">
        <v>7675</v>
      </c>
      <c r="C11" s="36">
        <v>8079</v>
      </c>
      <c r="E11" s="37">
        <f t="shared" si="0"/>
        <v>0.05263843648208469</v>
      </c>
    </row>
    <row r="12" spans="1:5" ht="12">
      <c r="A12" s="173" t="s">
        <v>392</v>
      </c>
      <c r="B12" s="36">
        <v>20287</v>
      </c>
      <c r="C12" s="36">
        <v>26280</v>
      </c>
      <c r="E12" s="37">
        <f t="shared" si="0"/>
        <v>0.29541085424163255</v>
      </c>
    </row>
    <row r="13" spans="1:5" ht="12">
      <c r="A13" s="173" t="s">
        <v>64</v>
      </c>
      <c r="B13" s="36">
        <v>22545</v>
      </c>
      <c r="C13" s="36">
        <v>20062</v>
      </c>
      <c r="E13" s="37">
        <f t="shared" si="0"/>
        <v>-0.11013528498558439</v>
      </c>
    </row>
    <row r="14" spans="2:5" ht="12">
      <c r="B14" s="36"/>
      <c r="C14" s="36"/>
      <c r="E14" s="37"/>
    </row>
    <row r="15" spans="1:5" ht="12.75">
      <c r="A15" s="174" t="s">
        <v>28</v>
      </c>
      <c r="B15" s="119">
        <f>SUM(B6:B13)</f>
        <v>192911</v>
      </c>
      <c r="C15" s="119">
        <f>SUM(C6:C13)</f>
        <v>201521</v>
      </c>
      <c r="E15" s="19">
        <f>(C15-B15)/B15</f>
        <v>0.0446319805506166</v>
      </c>
    </row>
    <row r="17" spans="2:3" ht="12">
      <c r="B17" s="57"/>
      <c r="C17" s="57"/>
    </row>
  </sheetData>
  <sheetProtection/>
  <printOptions/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393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2">
      <c r="A6" s="175" t="s">
        <v>394</v>
      </c>
      <c r="B6" s="36">
        <v>499417.4</v>
      </c>
      <c r="C6" s="36">
        <v>465806</v>
      </c>
      <c r="E6" s="37">
        <f aca="true" t="shared" si="0" ref="E6:E16">(C6-B6)/B6</f>
        <v>-0.06730121938082258</v>
      </c>
    </row>
    <row r="7" spans="1:5" ht="12.75">
      <c r="A7" s="175" t="s">
        <v>395</v>
      </c>
      <c r="B7" s="225">
        <v>123224.9</v>
      </c>
      <c r="C7" s="221">
        <v>113091</v>
      </c>
      <c r="E7" s="37">
        <f t="shared" si="0"/>
        <v>-0.08223906044963311</v>
      </c>
    </row>
    <row r="8" spans="1:5" ht="12">
      <c r="A8" s="175" t="s">
        <v>396</v>
      </c>
      <c r="B8" s="12">
        <v>97777.6</v>
      </c>
      <c r="C8" s="36">
        <v>90820</v>
      </c>
      <c r="E8" s="37">
        <f t="shared" si="0"/>
        <v>-0.07115740210436752</v>
      </c>
    </row>
    <row r="9" spans="1:5" ht="12.75">
      <c r="A9" s="175" t="s">
        <v>397</v>
      </c>
      <c r="B9" s="225">
        <v>100775.7</v>
      </c>
      <c r="C9" s="221">
        <v>91965</v>
      </c>
      <c r="E9" s="37">
        <f t="shared" si="0"/>
        <v>-0.08742881468449237</v>
      </c>
    </row>
    <row r="10" spans="1:5" ht="12.75">
      <c r="A10" s="175" t="s">
        <v>398</v>
      </c>
      <c r="B10" s="225">
        <v>49204.4</v>
      </c>
      <c r="C10" s="221">
        <v>45199</v>
      </c>
      <c r="E10" s="37">
        <f t="shared" si="0"/>
        <v>-0.0814032891367439</v>
      </c>
    </row>
    <row r="11" spans="1:5" ht="12">
      <c r="A11" s="175" t="s">
        <v>399</v>
      </c>
      <c r="B11" s="36">
        <v>47184.9</v>
      </c>
      <c r="C11" s="36">
        <v>42830</v>
      </c>
      <c r="E11" s="37">
        <f t="shared" si="0"/>
        <v>-0.09229435688112089</v>
      </c>
    </row>
    <row r="12" spans="1:8" ht="12.75">
      <c r="A12" s="175" t="s">
        <v>400</v>
      </c>
      <c r="B12" s="225">
        <v>36196.5</v>
      </c>
      <c r="C12" s="221">
        <v>32936</v>
      </c>
      <c r="E12" s="37">
        <f t="shared" si="0"/>
        <v>-0.0900777699501333</v>
      </c>
      <c r="G12" s="36"/>
      <c r="H12" s="36"/>
    </row>
    <row r="13" spans="1:5" ht="12">
      <c r="A13" s="175" t="s">
        <v>16</v>
      </c>
      <c r="B13" s="36">
        <v>230449.3</v>
      </c>
      <c r="C13" s="36">
        <v>218004</v>
      </c>
      <c r="E13" s="37">
        <f t="shared" si="0"/>
        <v>-0.054004503376664584</v>
      </c>
    </row>
    <row r="14" spans="1:5" ht="12">
      <c r="A14" s="175" t="s">
        <v>401</v>
      </c>
      <c r="B14" s="36">
        <v>53607</v>
      </c>
      <c r="C14" s="36">
        <v>50826</v>
      </c>
      <c r="E14" s="37">
        <f t="shared" si="0"/>
        <v>-0.05187755330460574</v>
      </c>
    </row>
    <row r="15" spans="1:5" ht="12">
      <c r="A15" s="175" t="s">
        <v>49</v>
      </c>
      <c r="B15" s="12">
        <v>50238.7</v>
      </c>
      <c r="C15" s="36">
        <v>49115</v>
      </c>
      <c r="E15" s="37">
        <f t="shared" si="0"/>
        <v>-0.022367218896985733</v>
      </c>
    </row>
    <row r="16" spans="1:5" ht="12">
      <c r="A16" s="175" t="s">
        <v>20</v>
      </c>
      <c r="B16" s="176">
        <v>58289.1</v>
      </c>
      <c r="C16" s="176">
        <v>55242</v>
      </c>
      <c r="E16" s="37">
        <f t="shared" si="0"/>
        <v>-0.05227563987091924</v>
      </c>
    </row>
    <row r="17" spans="2:5" ht="12">
      <c r="B17" s="12"/>
      <c r="C17" s="36"/>
      <c r="E17" s="37"/>
    </row>
    <row r="18" spans="1:5" ht="12.75">
      <c r="A18" s="175" t="s">
        <v>21</v>
      </c>
      <c r="B18" s="18">
        <f>SUM(B6:B16)</f>
        <v>1346365.5</v>
      </c>
      <c r="C18" s="18">
        <f>SUM(C6:C16)</f>
        <v>1255834</v>
      </c>
      <c r="D18" s="33"/>
      <c r="E18" s="19">
        <f>(C18-B18)/B18</f>
        <v>-0.06724139915944073</v>
      </c>
    </row>
    <row r="19" spans="2:3" ht="12">
      <c r="B19" s="36"/>
      <c r="C19" s="36"/>
    </row>
    <row r="20" spans="2:3" ht="12">
      <c r="B20" s="36"/>
      <c r="C20" s="36" t="s">
        <v>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402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5" spans="1:6" s="50" customFormat="1" ht="12.75">
      <c r="A5" s="9"/>
      <c r="B5" s="9"/>
      <c r="D5" s="9"/>
      <c r="E5" s="9"/>
      <c r="F5" s="9"/>
    </row>
    <row r="6" spans="1:6" ht="12.75">
      <c r="A6" s="177" t="s">
        <v>403</v>
      </c>
      <c r="B6" s="178">
        <v>1941843</v>
      </c>
      <c r="C6" s="131"/>
      <c r="D6" s="178">
        <v>1789828</v>
      </c>
      <c r="F6" s="37">
        <f>(D6-B6)/B6</f>
        <v>-0.07828387773882853</v>
      </c>
    </row>
    <row r="7" spans="1:6" ht="12.75">
      <c r="A7" s="177" t="s">
        <v>404</v>
      </c>
      <c r="B7" s="178">
        <v>928380</v>
      </c>
      <c r="C7" s="131"/>
      <c r="D7" s="178">
        <v>915016</v>
      </c>
      <c r="F7" s="37">
        <f aca="true" t="shared" si="0" ref="F7:F20">(D7-B7)/B7</f>
        <v>-0.01439496757793145</v>
      </c>
    </row>
    <row r="8" spans="1:6" ht="12.75">
      <c r="A8" s="177" t="s">
        <v>405</v>
      </c>
      <c r="B8" s="178">
        <v>271848</v>
      </c>
      <c r="C8" s="131"/>
      <c r="D8" s="178">
        <v>265965</v>
      </c>
      <c r="F8" s="37">
        <f t="shared" si="0"/>
        <v>-0.02164076984197051</v>
      </c>
    </row>
    <row r="9" spans="1:6" ht="12.75">
      <c r="A9" s="177" t="s">
        <v>406</v>
      </c>
      <c r="B9" s="178">
        <v>280029</v>
      </c>
      <c r="C9" s="131"/>
      <c r="D9" s="178">
        <v>275415</v>
      </c>
      <c r="F9" s="37">
        <f t="shared" si="0"/>
        <v>-0.016476864896135757</v>
      </c>
    </row>
    <row r="10" spans="1:6" ht="12.75">
      <c r="A10" s="177" t="s">
        <v>407</v>
      </c>
      <c r="B10" s="178">
        <v>339436</v>
      </c>
      <c r="C10" s="131"/>
      <c r="D10" s="178">
        <v>322545</v>
      </c>
      <c r="F10" s="37">
        <f t="shared" si="0"/>
        <v>-0.049761958071624694</v>
      </c>
    </row>
    <row r="11" spans="1:6" ht="12.75">
      <c r="A11" s="177" t="s">
        <v>408</v>
      </c>
      <c r="B11" s="178">
        <v>197065</v>
      </c>
      <c r="C11" s="131"/>
      <c r="D11" s="178">
        <v>195583</v>
      </c>
      <c r="F11" s="37">
        <f t="shared" si="0"/>
        <v>-0.007520361302108441</v>
      </c>
    </row>
    <row r="12" spans="1:6" ht="12">
      <c r="A12" s="177" t="s">
        <v>409</v>
      </c>
      <c r="B12" s="179">
        <v>79864</v>
      </c>
      <c r="C12" s="131"/>
      <c r="D12" s="179">
        <v>78204</v>
      </c>
      <c r="F12" s="37">
        <f t="shared" si="0"/>
        <v>-0.02078533506961835</v>
      </c>
    </row>
    <row r="13" spans="1:6" ht="12">
      <c r="A13" s="177" t="s">
        <v>410</v>
      </c>
      <c r="B13" s="180">
        <v>65730</v>
      </c>
      <c r="D13" s="180">
        <v>64735</v>
      </c>
      <c r="F13" s="37">
        <f t="shared" si="0"/>
        <v>-0.015137684466757948</v>
      </c>
    </row>
    <row r="14" spans="1:6" ht="12">
      <c r="A14" s="177" t="s">
        <v>411</v>
      </c>
      <c r="B14" s="180">
        <v>56371</v>
      </c>
      <c r="D14" s="180">
        <v>49059</v>
      </c>
      <c r="F14" s="37">
        <f t="shared" si="0"/>
        <v>-0.12971208600166753</v>
      </c>
    </row>
    <row r="15" spans="1:6" ht="12">
      <c r="A15" s="177" t="s">
        <v>412</v>
      </c>
      <c r="B15" s="180">
        <v>52551</v>
      </c>
      <c r="D15" s="180">
        <v>52142</v>
      </c>
      <c r="F15" s="37">
        <f t="shared" si="0"/>
        <v>-0.007782915643850735</v>
      </c>
    </row>
    <row r="16" spans="1:8" ht="12">
      <c r="A16" s="177" t="s">
        <v>413</v>
      </c>
      <c r="B16" s="180">
        <v>23342</v>
      </c>
      <c r="D16" s="180">
        <v>22716</v>
      </c>
      <c r="F16" s="37">
        <f t="shared" si="0"/>
        <v>-0.02681861023048582</v>
      </c>
      <c r="H16" t="s">
        <v>481</v>
      </c>
    </row>
    <row r="17" spans="1:6" ht="12">
      <c r="A17" s="177" t="s">
        <v>16</v>
      </c>
      <c r="B17" s="180">
        <v>1202474</v>
      </c>
      <c r="D17" s="180">
        <v>1047495</v>
      </c>
      <c r="F17" s="37">
        <f t="shared" si="0"/>
        <v>-0.12888345194989664</v>
      </c>
    </row>
    <row r="18" spans="1:6" ht="12">
      <c r="A18" s="177" t="s">
        <v>507</v>
      </c>
      <c r="B18" s="181">
        <v>619442</v>
      </c>
      <c r="C18" s="36"/>
      <c r="D18" s="36">
        <v>695106.333</v>
      </c>
      <c r="F18" s="37">
        <f t="shared" si="0"/>
        <v>0.12214918103712694</v>
      </c>
    </row>
    <row r="19" spans="2:6" ht="12">
      <c r="B19" s="36"/>
      <c r="C19" s="36"/>
      <c r="D19" s="36"/>
      <c r="F19" s="37"/>
    </row>
    <row r="20" spans="1:6" ht="12.75">
      <c r="A20" s="182" t="s">
        <v>28</v>
      </c>
      <c r="B20" s="183">
        <f>SUM(B6:B18)</f>
        <v>6058375</v>
      </c>
      <c r="C20" s="183"/>
      <c r="D20" s="183">
        <f>SUM(D6:D18)</f>
        <v>5773809.333</v>
      </c>
      <c r="E20" s="33"/>
      <c r="F20" s="19">
        <f t="shared" si="0"/>
        <v>-0.046970626116739286</v>
      </c>
    </row>
    <row r="22" spans="2:4" ht="12">
      <c r="B22" s="184"/>
      <c r="C22" s="184"/>
      <c r="D22" s="184"/>
    </row>
    <row r="24" ht="12.75">
      <c r="D24" s="185"/>
    </row>
    <row r="25" ht="12.75">
      <c r="D25" s="185"/>
    </row>
    <row r="26" ht="12.75">
      <c r="D26" s="185"/>
    </row>
    <row r="27" ht="12.75">
      <c r="D27" s="185"/>
    </row>
    <row r="28" ht="12.75">
      <c r="D28" s="185"/>
    </row>
    <row r="29" ht="12.75">
      <c r="D29" s="18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414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2">
      <c r="A6" s="186" t="s">
        <v>415</v>
      </c>
      <c r="B6" s="36">
        <v>255375.3</v>
      </c>
      <c r="C6" s="36">
        <v>263507.7</v>
      </c>
      <c r="E6" s="187">
        <f aca="true" t="shared" si="0" ref="E6:E14">(C6-B6)/B6</f>
        <v>0.03184489651113488</v>
      </c>
    </row>
    <row r="7" spans="1:5" ht="12">
      <c r="A7" s="186" t="s">
        <v>416</v>
      </c>
      <c r="B7" s="36">
        <v>157169</v>
      </c>
      <c r="C7" s="36">
        <v>162355.5</v>
      </c>
      <c r="E7" s="187">
        <f t="shared" si="0"/>
        <v>0.032999510081504625</v>
      </c>
    </row>
    <row r="8" spans="1:5" ht="12">
      <c r="A8" s="186" t="s">
        <v>417</v>
      </c>
      <c r="B8" s="36">
        <v>68378.2</v>
      </c>
      <c r="C8" s="36">
        <v>72186.5</v>
      </c>
      <c r="E8" s="187">
        <f t="shared" si="0"/>
        <v>0.055694651219248284</v>
      </c>
    </row>
    <row r="9" spans="1:5" ht="12">
      <c r="A9" s="186" t="s">
        <v>418</v>
      </c>
      <c r="B9" s="36">
        <v>33007.1</v>
      </c>
      <c r="C9" s="36">
        <v>34301.2</v>
      </c>
      <c r="E9" s="187">
        <f t="shared" si="0"/>
        <v>0.03920671613077182</v>
      </c>
    </row>
    <row r="10" spans="1:5" ht="12">
      <c r="A10" s="186" t="s">
        <v>508</v>
      </c>
      <c r="B10" s="36">
        <v>63117.8</v>
      </c>
      <c r="C10" s="36">
        <v>68441</v>
      </c>
      <c r="E10" s="187">
        <f t="shared" si="0"/>
        <v>0.0843375402818222</v>
      </c>
    </row>
    <row r="11" spans="1:5" ht="12">
      <c r="A11" s="186" t="s">
        <v>421</v>
      </c>
      <c r="B11" s="36">
        <v>21578.8</v>
      </c>
      <c r="C11" s="36">
        <v>23738</v>
      </c>
      <c r="E11" s="187">
        <f t="shared" si="0"/>
        <v>0.10006117114946154</v>
      </c>
    </row>
    <row r="12" spans="1:5" ht="12">
      <c r="A12" s="186" t="s">
        <v>419</v>
      </c>
      <c r="B12" s="36">
        <v>107608.1</v>
      </c>
      <c r="C12" s="36">
        <v>111765.5</v>
      </c>
      <c r="E12" s="187">
        <f t="shared" si="0"/>
        <v>0.038634638098804776</v>
      </c>
    </row>
    <row r="13" spans="1:5" ht="12">
      <c r="A13" s="186" t="s">
        <v>420</v>
      </c>
      <c r="B13" s="36">
        <v>55512.9</v>
      </c>
      <c r="C13" s="36">
        <v>58699.8</v>
      </c>
      <c r="E13" s="187">
        <f t="shared" si="0"/>
        <v>0.057408278075906705</v>
      </c>
    </row>
    <row r="14" spans="1:5" ht="12">
      <c r="A14" s="186" t="s">
        <v>20</v>
      </c>
      <c r="B14" s="36">
        <v>37493.3</v>
      </c>
      <c r="C14" s="36">
        <v>31349.7</v>
      </c>
      <c r="E14" s="187">
        <f t="shared" si="0"/>
        <v>-0.1638586094048804</v>
      </c>
    </row>
    <row r="15" ht="12">
      <c r="E15" s="187"/>
    </row>
    <row r="16" spans="1:5" ht="12.75">
      <c r="A16" s="188" t="s">
        <v>21</v>
      </c>
      <c r="B16" s="18">
        <f>SUM(B6:B14)</f>
        <v>799240.5000000001</v>
      </c>
      <c r="C16" s="18">
        <f>SUM(C6:C14)</f>
        <v>826344.9</v>
      </c>
      <c r="D16" s="33"/>
      <c r="E16" s="214">
        <f>(C16-B16)/B16</f>
        <v>0.03391269586563732</v>
      </c>
    </row>
    <row r="18" spans="2:3" ht="12">
      <c r="B18" s="36" t="s">
        <v>481</v>
      </c>
      <c r="C18" s="3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422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2.75">
      <c r="A6" s="189" t="s">
        <v>423</v>
      </c>
      <c r="B6" s="225">
        <v>42277</v>
      </c>
      <c r="C6" s="36">
        <v>42277</v>
      </c>
      <c r="E6" s="37">
        <f>(C6-B6)/B6</f>
        <v>0</v>
      </c>
    </row>
    <row r="7" spans="1:5" ht="12">
      <c r="A7" s="189" t="s">
        <v>424</v>
      </c>
      <c r="B7" s="36">
        <v>26074</v>
      </c>
      <c r="C7" s="36">
        <v>26096</v>
      </c>
      <c r="E7" s="37">
        <f>(C7-B7)/B7</f>
        <v>0.0008437523970238552</v>
      </c>
    </row>
    <row r="8" spans="1:5" ht="12">
      <c r="A8" s="189" t="s">
        <v>49</v>
      </c>
      <c r="B8" s="36">
        <v>19154</v>
      </c>
      <c r="C8" s="36">
        <v>19154</v>
      </c>
      <c r="E8" s="37">
        <f>(C8-B8)/B8</f>
        <v>0</v>
      </c>
    </row>
    <row r="9" spans="1:5" ht="12">
      <c r="A9" s="189" t="s">
        <v>20</v>
      </c>
      <c r="B9" s="36">
        <v>690</v>
      </c>
      <c r="C9" s="36">
        <v>730</v>
      </c>
      <c r="E9" s="37">
        <f>(C9-B9)/B9</f>
        <v>0.057971014492753624</v>
      </c>
    </row>
    <row r="10" spans="2:5" ht="12">
      <c r="B10" s="36"/>
      <c r="C10" s="36"/>
      <c r="E10" s="37"/>
    </row>
    <row r="11" spans="1:5" ht="12.75">
      <c r="A11" s="33" t="s">
        <v>28</v>
      </c>
      <c r="B11" s="18">
        <f>SUM(B6:B9)</f>
        <v>88195</v>
      </c>
      <c r="C11" s="18">
        <f>SUM(C6:C9)</f>
        <v>88257</v>
      </c>
      <c r="D11" s="33"/>
      <c r="E11" s="19">
        <f>(C11-B11)/B11</f>
        <v>0.00070298769771529</v>
      </c>
    </row>
    <row r="13" spans="2:3" ht="12">
      <c r="B13" s="36"/>
      <c r="C13" s="36"/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425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4.25" customHeight="1">
      <c r="A6" s="239" t="s">
        <v>436</v>
      </c>
      <c r="B6" s="36">
        <v>27148</v>
      </c>
      <c r="C6" s="36">
        <v>28649</v>
      </c>
      <c r="E6" s="37">
        <f aca="true" t="shared" si="0" ref="E6:E24">(C6-B6)/B6</f>
        <v>0.05528952409017239</v>
      </c>
    </row>
    <row r="7" spans="1:5" ht="12.75">
      <c r="A7" s="239" t="s">
        <v>433</v>
      </c>
      <c r="B7" s="36">
        <v>46559</v>
      </c>
      <c r="C7" s="36">
        <v>45201</v>
      </c>
      <c r="E7" s="37">
        <f t="shared" si="0"/>
        <v>-0.02916729311196546</v>
      </c>
    </row>
    <row r="8" spans="1:5" ht="12.75">
      <c r="A8" s="239" t="s">
        <v>429</v>
      </c>
      <c r="B8" s="36">
        <v>135286</v>
      </c>
      <c r="C8" s="36">
        <v>131592</v>
      </c>
      <c r="E8" s="37">
        <f t="shared" si="0"/>
        <v>-0.027305116567863635</v>
      </c>
    </row>
    <row r="9" spans="1:5" ht="12.75">
      <c r="A9" s="240" t="s">
        <v>431</v>
      </c>
      <c r="B9" s="36">
        <v>74022</v>
      </c>
      <c r="C9" s="36">
        <v>75666</v>
      </c>
      <c r="E9" s="37">
        <f t="shared" si="0"/>
        <v>0.022209613358190806</v>
      </c>
    </row>
    <row r="10" spans="1:5" ht="12.75">
      <c r="A10" s="240" t="s">
        <v>437</v>
      </c>
      <c r="B10" s="36">
        <v>26479</v>
      </c>
      <c r="C10" s="36">
        <v>28464</v>
      </c>
      <c r="E10" s="37">
        <f t="shared" si="0"/>
        <v>0.07496506665659579</v>
      </c>
    </row>
    <row r="11" spans="1:5" ht="12.75">
      <c r="A11" s="240" t="s">
        <v>438</v>
      </c>
      <c r="B11" s="36">
        <v>22062</v>
      </c>
      <c r="C11" s="36">
        <v>22410</v>
      </c>
      <c r="E11" s="37">
        <f t="shared" si="0"/>
        <v>0.015773728583084037</v>
      </c>
    </row>
    <row r="12" spans="1:5" ht="12.75">
      <c r="A12" s="240" t="s">
        <v>432</v>
      </c>
      <c r="B12" s="36">
        <v>44605</v>
      </c>
      <c r="C12" s="36">
        <v>44948</v>
      </c>
      <c r="E12" s="37">
        <f t="shared" si="0"/>
        <v>0.007689720883309046</v>
      </c>
    </row>
    <row r="13" spans="1:5" ht="12.75">
      <c r="A13" s="240" t="s">
        <v>430</v>
      </c>
      <c r="B13" s="36">
        <v>109865</v>
      </c>
      <c r="C13" s="36">
        <v>110961</v>
      </c>
      <c r="E13" s="37">
        <f t="shared" si="0"/>
        <v>0.009975879488463114</v>
      </c>
    </row>
    <row r="14" spans="1:5" ht="12.75">
      <c r="A14" s="240" t="s">
        <v>434</v>
      </c>
      <c r="B14" s="36">
        <v>49198</v>
      </c>
      <c r="C14" s="36">
        <v>50501</v>
      </c>
      <c r="E14" s="37">
        <f t="shared" si="0"/>
        <v>0.026484816455953495</v>
      </c>
    </row>
    <row r="15" spans="1:5" ht="12.75">
      <c r="A15" s="240" t="s">
        <v>428</v>
      </c>
      <c r="B15" s="36">
        <v>146443</v>
      </c>
      <c r="C15" s="36">
        <v>141209</v>
      </c>
      <c r="E15" s="37">
        <f t="shared" si="0"/>
        <v>-0.0357408684607663</v>
      </c>
    </row>
    <row r="16" spans="1:5" ht="12.75">
      <c r="A16" s="239" t="s">
        <v>440</v>
      </c>
      <c r="B16" s="36">
        <v>14398</v>
      </c>
      <c r="C16" s="36">
        <v>14514</v>
      </c>
      <c r="E16" s="37">
        <f t="shared" si="0"/>
        <v>0.008056674538130295</v>
      </c>
    </row>
    <row r="17" spans="1:5" ht="12.75">
      <c r="A17" s="240" t="s">
        <v>426</v>
      </c>
      <c r="B17" s="36">
        <v>191946</v>
      </c>
      <c r="C17" s="36">
        <v>192802</v>
      </c>
      <c r="E17" s="37">
        <f t="shared" si="0"/>
        <v>0.00445958759234368</v>
      </c>
    </row>
    <row r="18" spans="1:5" ht="12.75">
      <c r="A18" s="240" t="s">
        <v>439</v>
      </c>
      <c r="B18" s="36">
        <v>15051</v>
      </c>
      <c r="C18" s="36">
        <v>13401</v>
      </c>
      <c r="E18" s="37">
        <f t="shared" si="0"/>
        <v>-0.10962726729120989</v>
      </c>
    </row>
    <row r="19" spans="1:5" ht="12.75">
      <c r="A19" s="240" t="s">
        <v>427</v>
      </c>
      <c r="B19" s="36">
        <v>175357</v>
      </c>
      <c r="C19" s="36">
        <v>172957</v>
      </c>
      <c r="E19" s="37">
        <f t="shared" si="0"/>
        <v>-0.013686365528607355</v>
      </c>
    </row>
    <row r="20" spans="1:9" ht="12.75">
      <c r="A20" s="240" t="s">
        <v>435</v>
      </c>
      <c r="B20" s="36">
        <v>32390</v>
      </c>
      <c r="C20" s="36">
        <v>32893</v>
      </c>
      <c r="E20" s="37">
        <f t="shared" si="0"/>
        <v>0.015529484408768139</v>
      </c>
      <c r="H20" s="36"/>
      <c r="I20" s="36"/>
    </row>
    <row r="21" spans="1:5" ht="12">
      <c r="A21" s="191" t="s">
        <v>490</v>
      </c>
      <c r="B21" s="36">
        <v>384645</v>
      </c>
      <c r="C21" s="36">
        <v>385504</v>
      </c>
      <c r="E21" s="37">
        <f t="shared" si="0"/>
        <v>0.002233228041440809</v>
      </c>
    </row>
    <row r="22" spans="1:5" ht="12">
      <c r="A22" s="191" t="s">
        <v>441</v>
      </c>
      <c r="B22" s="36">
        <v>87506</v>
      </c>
      <c r="C22" s="36">
        <v>89102</v>
      </c>
      <c r="E22" s="37">
        <f t="shared" si="0"/>
        <v>0.0182387493429022</v>
      </c>
    </row>
    <row r="23" spans="1:5" ht="12">
      <c r="A23" s="190" t="s">
        <v>49</v>
      </c>
      <c r="B23" s="36">
        <v>130590</v>
      </c>
      <c r="C23" s="36">
        <v>139857</v>
      </c>
      <c r="E23" s="37">
        <f t="shared" si="0"/>
        <v>0.07096255456007351</v>
      </c>
    </row>
    <row r="24" spans="1:5" ht="12">
      <c r="A24" s="190" t="s">
        <v>20</v>
      </c>
      <c r="B24" s="192">
        <v>172004</v>
      </c>
      <c r="C24" s="192">
        <v>178687</v>
      </c>
      <c r="E24" s="37">
        <f t="shared" si="0"/>
        <v>0.03885374758726541</v>
      </c>
    </row>
    <row r="25" spans="2:5" ht="12">
      <c r="B25" s="36"/>
      <c r="C25" s="36"/>
      <c r="E25" s="37"/>
    </row>
    <row r="26" spans="1:5" ht="12.75">
      <c r="A26" s="193" t="s">
        <v>28</v>
      </c>
      <c r="B26" s="18">
        <f>SUM(B6:B24)</f>
        <v>1885554</v>
      </c>
      <c r="C26" s="18">
        <f>SUM(C6:C24)</f>
        <v>1899318</v>
      </c>
      <c r="D26" s="33"/>
      <c r="E26" s="19">
        <f>(C26-B26)/B26</f>
        <v>0.007299711384558596</v>
      </c>
    </row>
  </sheetData>
  <sheetProtection/>
  <printOptions/>
  <pageMargins left="0.75" right="0.75" top="1" bottom="1" header="0.5" footer="0.5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442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2">
      <c r="A6" s="194" t="s">
        <v>443</v>
      </c>
      <c r="B6" s="36">
        <v>390814</v>
      </c>
      <c r="C6" s="36">
        <v>401707</v>
      </c>
      <c r="E6" s="37">
        <f aca="true" t="shared" si="0" ref="E6:E14">(C6-B6)/B6</f>
        <v>0.027872594124059014</v>
      </c>
    </row>
    <row r="7" spans="1:5" ht="12">
      <c r="A7" s="194" t="s">
        <v>444</v>
      </c>
      <c r="B7" s="36">
        <v>250974</v>
      </c>
      <c r="C7" s="36">
        <v>262512</v>
      </c>
      <c r="E7" s="37">
        <f t="shared" si="0"/>
        <v>0.04597288962203256</v>
      </c>
    </row>
    <row r="8" spans="1:5" ht="12">
      <c r="A8" s="194" t="s">
        <v>445</v>
      </c>
      <c r="B8" s="36">
        <v>71884</v>
      </c>
      <c r="C8" s="36">
        <v>74508</v>
      </c>
      <c r="E8" s="37">
        <f t="shared" si="0"/>
        <v>0.03650325524456068</v>
      </c>
    </row>
    <row r="9" spans="1:5" ht="12">
      <c r="A9" s="194" t="s">
        <v>446</v>
      </c>
      <c r="B9" s="36">
        <v>57997</v>
      </c>
      <c r="C9" s="36">
        <v>59304</v>
      </c>
      <c r="E9" s="37">
        <f t="shared" si="0"/>
        <v>0.02253564839560667</v>
      </c>
    </row>
    <row r="10" spans="1:5" ht="12">
      <c r="A10" s="194" t="s">
        <v>447</v>
      </c>
      <c r="B10" s="36">
        <v>56807</v>
      </c>
      <c r="C10" s="36">
        <v>59601</v>
      </c>
      <c r="E10" s="37">
        <f t="shared" si="0"/>
        <v>0.0491840794268312</v>
      </c>
    </row>
    <row r="11" spans="1:5" ht="12">
      <c r="A11" s="194" t="s">
        <v>449</v>
      </c>
      <c r="B11" s="36">
        <v>31780</v>
      </c>
      <c r="C11" s="36">
        <v>31993</v>
      </c>
      <c r="E11" s="37">
        <f t="shared" si="0"/>
        <v>0.006702328508495909</v>
      </c>
    </row>
    <row r="12" spans="1:5" ht="12">
      <c r="A12" s="194" t="s">
        <v>448</v>
      </c>
      <c r="B12" s="36">
        <v>677890</v>
      </c>
      <c r="C12" s="36">
        <v>739034</v>
      </c>
      <c r="E12" s="37">
        <f t="shared" si="0"/>
        <v>0.09019752467214445</v>
      </c>
    </row>
    <row r="13" spans="1:5" ht="12">
      <c r="A13" s="195" t="s">
        <v>49</v>
      </c>
      <c r="B13" s="36">
        <v>220888</v>
      </c>
      <c r="C13" s="36">
        <v>239084</v>
      </c>
      <c r="E13" s="37">
        <f t="shared" si="0"/>
        <v>0.08237658904059976</v>
      </c>
    </row>
    <row r="14" spans="1:5" ht="12">
      <c r="A14" s="195" t="s">
        <v>20</v>
      </c>
      <c r="B14" s="196">
        <v>8726</v>
      </c>
      <c r="C14" s="196">
        <v>8932</v>
      </c>
      <c r="E14" s="37">
        <f t="shared" si="0"/>
        <v>0.023607609443043777</v>
      </c>
    </row>
    <row r="15" ht="12">
      <c r="E15" s="37"/>
    </row>
    <row r="16" spans="1:5" ht="12.75">
      <c r="A16" s="197" t="s">
        <v>28</v>
      </c>
      <c r="B16" s="18">
        <f>SUM(B6:B14)</f>
        <v>1767760</v>
      </c>
      <c r="C16" s="18">
        <f>SUM(C6:C14)</f>
        <v>1876675</v>
      </c>
      <c r="D16" s="33"/>
      <c r="E16" s="19">
        <f>(C16-B16)/B16</f>
        <v>0.061611870389645655</v>
      </c>
    </row>
    <row r="18" spans="2:3" ht="12">
      <c r="B18" s="152"/>
      <c r="C18" s="1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zoomScalePageLayoutView="0" workbookViewId="0" topLeftCell="A1">
      <selection activeCell="D30" sqref="D30"/>
    </sheetView>
  </sheetViews>
  <sheetFormatPr defaultColWidth="9.140625" defaultRowHeight="12.75"/>
  <cols>
    <col min="1" max="1" width="45.28125" style="0" customWidth="1"/>
    <col min="2" max="2" width="12.7109375" style="0" customWidth="1"/>
    <col min="3" max="3" width="2.7109375" style="0" customWidth="1"/>
    <col min="4" max="4" width="10.2812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450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6" spans="1:6" ht="12">
      <c r="A6" s="198" t="s">
        <v>451</v>
      </c>
      <c r="B6" s="57">
        <v>174388</v>
      </c>
      <c r="D6" s="57">
        <v>182793</v>
      </c>
      <c r="F6" s="37">
        <f aca="true" t="shared" si="0" ref="F6:F30">(D6-B6)/B6</f>
        <v>0.04819712365529738</v>
      </c>
    </row>
    <row r="7" spans="1:6" ht="12">
      <c r="A7" s="198" t="s">
        <v>452</v>
      </c>
      <c r="B7" s="57">
        <v>66395</v>
      </c>
      <c r="D7" s="57">
        <v>71066</v>
      </c>
      <c r="F7" s="37">
        <f t="shared" si="0"/>
        <v>0.07035168310866782</v>
      </c>
    </row>
    <row r="8" spans="1:6" ht="12">
      <c r="A8" s="198" t="s">
        <v>453</v>
      </c>
      <c r="B8" s="57">
        <v>7409</v>
      </c>
      <c r="D8" s="57">
        <v>7623</v>
      </c>
      <c r="F8" s="37">
        <f t="shared" si="0"/>
        <v>0.02888378998515319</v>
      </c>
    </row>
    <row r="9" spans="1:6" ht="12">
      <c r="A9" s="198" t="s">
        <v>454</v>
      </c>
      <c r="B9" s="57">
        <v>7264</v>
      </c>
      <c r="D9" s="57">
        <v>5785</v>
      </c>
      <c r="F9" s="37">
        <f t="shared" si="0"/>
        <v>-0.2036068281938326</v>
      </c>
    </row>
    <row r="10" spans="1:6" ht="12">
      <c r="A10" s="198" t="s">
        <v>455</v>
      </c>
      <c r="B10" s="57">
        <v>12167</v>
      </c>
      <c r="D10" s="57">
        <v>13770</v>
      </c>
      <c r="F10" s="37">
        <f t="shared" si="0"/>
        <v>0.13174981507355962</v>
      </c>
    </row>
    <row r="11" spans="1:6" ht="12">
      <c r="A11" s="198" t="s">
        <v>456</v>
      </c>
      <c r="B11" s="57">
        <v>12332</v>
      </c>
      <c r="D11" s="57">
        <v>12643</v>
      </c>
      <c r="F11" s="37">
        <f t="shared" si="0"/>
        <v>0.025218942588387933</v>
      </c>
    </row>
    <row r="12" spans="1:6" ht="12">
      <c r="A12" s="198" t="s">
        <v>457</v>
      </c>
      <c r="B12" s="57">
        <v>8886</v>
      </c>
      <c r="D12" s="57">
        <v>9925</v>
      </c>
      <c r="F12" s="37">
        <f t="shared" si="0"/>
        <v>0.11692550078775601</v>
      </c>
    </row>
    <row r="13" spans="1:6" ht="12">
      <c r="A13" s="198" t="s">
        <v>458</v>
      </c>
      <c r="B13" s="57">
        <v>10709</v>
      </c>
      <c r="D13" s="57">
        <v>11018</v>
      </c>
      <c r="F13" s="37">
        <f t="shared" si="0"/>
        <v>0.028854234755812867</v>
      </c>
    </row>
    <row r="14" spans="1:6" ht="12">
      <c r="A14" s="198" t="s">
        <v>459</v>
      </c>
      <c r="B14" s="57">
        <v>9720</v>
      </c>
      <c r="D14" s="57">
        <v>9978</v>
      </c>
      <c r="F14" s="37">
        <f t="shared" si="0"/>
        <v>0.02654320987654321</v>
      </c>
    </row>
    <row r="15" spans="1:6" ht="12">
      <c r="A15" s="198" t="s">
        <v>460</v>
      </c>
      <c r="B15" s="57">
        <v>6096</v>
      </c>
      <c r="D15" s="57">
        <v>6490</v>
      </c>
      <c r="F15" s="37">
        <f t="shared" si="0"/>
        <v>0.06463254593175853</v>
      </c>
    </row>
    <row r="16" spans="1:6" ht="12">
      <c r="A16" s="198" t="s">
        <v>461</v>
      </c>
      <c r="B16" s="57">
        <v>6275</v>
      </c>
      <c r="D16" s="57">
        <v>6442</v>
      </c>
      <c r="F16" s="37">
        <f t="shared" si="0"/>
        <v>0.02661354581673307</v>
      </c>
    </row>
    <row r="17" spans="1:10" ht="12">
      <c r="A17" s="199" t="s">
        <v>16</v>
      </c>
      <c r="B17" s="57">
        <v>55742</v>
      </c>
      <c r="D17" s="57">
        <v>48122</v>
      </c>
      <c r="F17" s="37">
        <f t="shared" si="0"/>
        <v>-0.13670123066987191</v>
      </c>
      <c r="I17" s="57"/>
      <c r="J17" s="57"/>
    </row>
    <row r="18" spans="1:6" ht="12">
      <c r="A18" s="198" t="s">
        <v>462</v>
      </c>
      <c r="B18" s="57">
        <v>4791</v>
      </c>
      <c r="D18" s="57">
        <v>4969</v>
      </c>
      <c r="F18" s="37">
        <f t="shared" si="0"/>
        <v>0.03715299519933208</v>
      </c>
    </row>
    <row r="19" spans="1:6" ht="12">
      <c r="A19" s="198" t="s">
        <v>49</v>
      </c>
      <c r="B19" s="57">
        <v>85529</v>
      </c>
      <c r="D19" s="57">
        <v>83583</v>
      </c>
      <c r="F19" s="37">
        <f t="shared" si="0"/>
        <v>-0.022752516690245413</v>
      </c>
    </row>
    <row r="20" spans="1:6" ht="12">
      <c r="A20" s="198" t="s">
        <v>20</v>
      </c>
      <c r="B20" s="57">
        <v>99306</v>
      </c>
      <c r="D20" s="57">
        <v>39306</v>
      </c>
      <c r="F20" s="37" t="s">
        <v>500</v>
      </c>
    </row>
    <row r="21" spans="1:6" ht="12">
      <c r="A21" s="198" t="s">
        <v>463</v>
      </c>
      <c r="B21" s="57">
        <f>SUM(B6:B20)</f>
        <v>567009</v>
      </c>
      <c r="C21" s="57"/>
      <c r="D21" s="57">
        <f>SUM(D6:D20)</f>
        <v>513513</v>
      </c>
      <c r="F21" s="37">
        <f t="shared" si="0"/>
        <v>-0.09434770876652751</v>
      </c>
    </row>
    <row r="22" spans="1:6" ht="12">
      <c r="A22" s="198"/>
      <c r="B22" s="200"/>
      <c r="F22" s="37"/>
    </row>
    <row r="23" spans="1:6" ht="12">
      <c r="A23" s="198" t="s">
        <v>464</v>
      </c>
      <c r="B23" s="36">
        <v>-19351</v>
      </c>
      <c r="C23" s="36"/>
      <c r="D23" s="36">
        <v>-11049</v>
      </c>
      <c r="F23" s="37">
        <f t="shared" si="0"/>
        <v>-0.429021755981603</v>
      </c>
    </row>
    <row r="24" spans="1:6" ht="12">
      <c r="A24" s="201" t="s">
        <v>465</v>
      </c>
      <c r="B24" s="36">
        <v>-27000</v>
      </c>
      <c r="C24" s="36"/>
      <c r="D24" s="36">
        <v>-27000</v>
      </c>
      <c r="F24" s="37">
        <f t="shared" si="0"/>
        <v>0</v>
      </c>
    </row>
    <row r="25" spans="1:6" ht="12">
      <c r="A25" s="201" t="s">
        <v>509</v>
      </c>
      <c r="B25" s="36">
        <v>-50000</v>
      </c>
      <c r="C25" s="36"/>
      <c r="D25" s="36">
        <v>0</v>
      </c>
      <c r="F25" s="37" t="s">
        <v>500</v>
      </c>
    </row>
    <row r="26" spans="1:6" ht="12">
      <c r="A26" s="201" t="s">
        <v>466</v>
      </c>
      <c r="B26" s="36">
        <v>-4756</v>
      </c>
      <c r="C26" s="36"/>
      <c r="D26" s="36">
        <v>-4759</v>
      </c>
      <c r="F26" s="37">
        <f t="shared" si="0"/>
        <v>0.0006307821698906644</v>
      </c>
    </row>
    <row r="27" spans="1:6" ht="12">
      <c r="A27" s="201" t="s">
        <v>510</v>
      </c>
      <c r="B27" s="36">
        <v>-7155</v>
      </c>
      <c r="C27" s="36"/>
      <c r="D27" s="36">
        <v>0</v>
      </c>
      <c r="F27" s="37" t="s">
        <v>500</v>
      </c>
    </row>
    <row r="28" spans="1:6" ht="12">
      <c r="A28" s="201" t="s">
        <v>511</v>
      </c>
      <c r="B28" s="36">
        <v>-1000</v>
      </c>
      <c r="C28" s="36"/>
      <c r="D28" s="36">
        <v>0</v>
      </c>
      <c r="F28" s="37" t="s">
        <v>500</v>
      </c>
    </row>
    <row r="29" spans="1:6" ht="12">
      <c r="A29" s="201" t="s">
        <v>512</v>
      </c>
      <c r="B29" s="36">
        <v>-1000</v>
      </c>
      <c r="C29" s="36"/>
      <c r="D29" s="36">
        <v>0</v>
      </c>
      <c r="F29" s="37" t="s">
        <v>500</v>
      </c>
    </row>
    <row r="30" spans="1:6" ht="12.75">
      <c r="A30" s="202" t="s">
        <v>21</v>
      </c>
      <c r="B30" s="18">
        <f>SUM(B21:B29)</f>
        <v>456747</v>
      </c>
      <c r="C30" s="18"/>
      <c r="D30" s="18">
        <f>SUM(D21:D29)</f>
        <v>470705</v>
      </c>
      <c r="E30" s="33"/>
      <c r="F30" s="37">
        <f t="shared" si="0"/>
        <v>0.03055958769296788</v>
      </c>
    </row>
    <row r="32" ht="12">
      <c r="B32" s="57"/>
    </row>
  </sheetData>
  <sheetProtection/>
  <printOptions/>
  <pageMargins left="0.75" right="0.75" top="1" bottom="1" header="0.5" footer="0.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467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5" spans="1:8" s="50" customFormat="1" ht="12.75">
      <c r="A5" s="9"/>
      <c r="B5" s="9"/>
      <c r="D5" s="9"/>
      <c r="E5" s="9"/>
      <c r="F5" s="9"/>
      <c r="H5" s="203"/>
    </row>
    <row r="6" spans="1:8" ht="12">
      <c r="A6" s="204" t="s">
        <v>468</v>
      </c>
      <c r="B6" s="30">
        <v>977644</v>
      </c>
      <c r="D6" s="57">
        <v>1018516</v>
      </c>
      <c r="F6" s="37">
        <f>(D6-B6)/B6</f>
        <v>0.04180662899787653</v>
      </c>
      <c r="H6" s="62"/>
    </row>
    <row r="7" spans="1:8" ht="12">
      <c r="A7" s="204" t="s">
        <v>469</v>
      </c>
      <c r="B7" s="30">
        <v>142153</v>
      </c>
      <c r="D7" s="57">
        <v>143153</v>
      </c>
      <c r="F7" s="37">
        <f>(D7-B7)/B7</f>
        <v>0.007034673907691009</v>
      </c>
      <c r="H7" s="62"/>
    </row>
    <row r="8" spans="1:8" ht="12">
      <c r="A8" s="204" t="s">
        <v>470</v>
      </c>
      <c r="B8" s="30">
        <v>5424</v>
      </c>
      <c r="D8" s="57">
        <v>5424</v>
      </c>
      <c r="F8" s="37">
        <f>(D8-B8)/B8</f>
        <v>0</v>
      </c>
      <c r="H8" s="62"/>
    </row>
    <row r="9" spans="1:8" ht="12">
      <c r="A9" s="204" t="s">
        <v>471</v>
      </c>
      <c r="B9" s="30">
        <v>117337</v>
      </c>
      <c r="D9" s="57">
        <v>124949</v>
      </c>
      <c r="F9" s="37">
        <f>(D9-B9)/B9</f>
        <v>0.06487297271960252</v>
      </c>
      <c r="H9" s="62"/>
    </row>
    <row r="10" spans="2:8" ht="12.75">
      <c r="B10" s="205"/>
      <c r="D10" s="57"/>
      <c r="F10" s="37"/>
      <c r="H10" s="62"/>
    </row>
    <row r="11" spans="1:8" ht="12.75">
      <c r="A11" s="206" t="s">
        <v>28</v>
      </c>
      <c r="B11" s="207">
        <f>SUM(B6:B9)</f>
        <v>1242558</v>
      </c>
      <c r="C11" s="207"/>
      <c r="D11" s="207">
        <f>SUM(D6:D9)</f>
        <v>1292042</v>
      </c>
      <c r="E11" s="33"/>
      <c r="F11" s="19">
        <f>(D11-B11)/B11</f>
        <v>0.03982429794021688</v>
      </c>
      <c r="H11" s="208"/>
    </row>
    <row r="12" spans="4:8" ht="12">
      <c r="D12" s="36"/>
      <c r="H12" s="6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="125" zoomScaleNormal="125" zoomScalePageLayoutView="0" workbookViewId="0" topLeftCell="A1">
      <selection activeCell="E8" sqref="E8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4.421875" style="0" customWidth="1"/>
    <col min="4" max="4" width="2.7109375" style="0" customWidth="1"/>
    <col min="5" max="5" width="12.7109375" style="0" customWidth="1"/>
    <col min="6" max="6" width="2.7109375" style="0" customWidth="1"/>
    <col min="7" max="7" width="10.140625" style="0" bestFit="1" customWidth="1"/>
    <col min="8" max="8" width="12.7109375" style="0" bestFit="1" customWidth="1"/>
  </cols>
  <sheetData>
    <row r="1" ht="12.75">
      <c r="A1" s="33" t="s">
        <v>36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483</v>
      </c>
      <c r="C4" s="4" t="s">
        <v>485</v>
      </c>
      <c r="D4" s="4"/>
      <c r="E4" s="4" t="s">
        <v>6</v>
      </c>
      <c r="F4" s="43"/>
    </row>
    <row r="6" spans="1:5" ht="12">
      <c r="A6" s="44" t="s">
        <v>37</v>
      </c>
      <c r="B6" s="36">
        <v>3258911</v>
      </c>
      <c r="C6" s="36">
        <v>3250348</v>
      </c>
      <c r="D6" s="2"/>
      <c r="E6" s="13">
        <f aca="true" t="shared" si="0" ref="E6:E11">(C6-B6)/B6</f>
        <v>-0.002627564852185285</v>
      </c>
    </row>
    <row r="7" spans="1:5" ht="12">
      <c r="A7" s="45" t="s">
        <v>38</v>
      </c>
      <c r="B7" s="36">
        <v>2985874</v>
      </c>
      <c r="C7" s="36">
        <v>2970688</v>
      </c>
      <c r="D7" s="2"/>
      <c r="E7" s="13">
        <f t="shared" si="0"/>
        <v>-0.005085948033975982</v>
      </c>
    </row>
    <row r="8" spans="1:5" ht="12">
      <c r="A8" s="46" t="s">
        <v>39</v>
      </c>
      <c r="B8" s="36">
        <v>4452187</v>
      </c>
      <c r="C8" s="36">
        <v>4688638</v>
      </c>
      <c r="D8" s="2"/>
      <c r="E8" s="13">
        <f t="shared" si="0"/>
        <v>0.05310895521684062</v>
      </c>
    </row>
    <row r="9" spans="1:8" ht="12">
      <c r="A9" s="46" t="s">
        <v>40</v>
      </c>
      <c r="B9" s="36">
        <v>10631</v>
      </c>
      <c r="C9" s="36">
        <v>10631</v>
      </c>
      <c r="D9" s="2"/>
      <c r="E9" s="13">
        <f t="shared" si="0"/>
        <v>0</v>
      </c>
      <c r="G9" s="36"/>
      <c r="H9" s="48"/>
    </row>
    <row r="10" spans="1:5" ht="12">
      <c r="A10" s="46" t="s">
        <v>41</v>
      </c>
      <c r="B10" s="36">
        <v>842887</v>
      </c>
      <c r="C10" s="36">
        <v>837511</v>
      </c>
      <c r="D10" s="2"/>
      <c r="E10" s="13">
        <f t="shared" si="0"/>
        <v>-0.006378079149399623</v>
      </c>
    </row>
    <row r="11" spans="1:5" ht="12">
      <c r="A11" s="46" t="s">
        <v>42</v>
      </c>
      <c r="B11" s="36">
        <v>2209</v>
      </c>
      <c r="C11" s="36">
        <v>2005</v>
      </c>
      <c r="D11" s="2"/>
      <c r="E11" s="13">
        <f t="shared" si="0"/>
        <v>-0.09234947940244455</v>
      </c>
    </row>
    <row r="12" spans="1:5" ht="12">
      <c r="A12" s="2"/>
      <c r="B12" s="12"/>
      <c r="C12" s="12"/>
      <c r="D12" s="2"/>
      <c r="E12" s="13"/>
    </row>
    <row r="13" spans="1:8" ht="12.75">
      <c r="A13" s="47" t="s">
        <v>28</v>
      </c>
      <c r="B13" s="18">
        <f>SUM(B6:B11)</f>
        <v>11552699</v>
      </c>
      <c r="C13" s="18">
        <f>SUM(C6:C11)</f>
        <v>11759821</v>
      </c>
      <c r="D13" s="2"/>
      <c r="E13" s="19">
        <f>(C13-B13)/B13</f>
        <v>0.017928451178378317</v>
      </c>
      <c r="G13" s="36"/>
      <c r="H13" s="49"/>
    </row>
    <row r="14" ht="12">
      <c r="A14" s="46" t="s">
        <v>484</v>
      </c>
    </row>
    <row r="15" ht="12">
      <c r="A15" t="s">
        <v>482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ht="12.75">
      <c r="A1" s="33" t="s">
        <v>472</v>
      </c>
    </row>
    <row r="3" spans="1:7" ht="12.75">
      <c r="A3" s="43"/>
      <c r="B3" s="4" t="s">
        <v>1</v>
      </c>
      <c r="C3" s="34"/>
      <c r="D3" s="4" t="s">
        <v>1</v>
      </c>
      <c r="E3" s="4"/>
      <c r="F3" s="4" t="s">
        <v>2</v>
      </c>
      <c r="G3" s="43"/>
    </row>
    <row r="4" spans="1:7" ht="12.75">
      <c r="A4" s="5" t="s">
        <v>3</v>
      </c>
      <c r="B4" s="4" t="s">
        <v>477</v>
      </c>
      <c r="C4" s="34"/>
      <c r="D4" s="4" t="s">
        <v>478</v>
      </c>
      <c r="E4" s="4"/>
      <c r="F4" s="4" t="s">
        <v>6</v>
      </c>
      <c r="G4" s="43"/>
    </row>
    <row r="6" spans="1:8" ht="12">
      <c r="A6" s="209" t="s">
        <v>473</v>
      </c>
      <c r="B6" s="36">
        <v>175515</v>
      </c>
      <c r="C6" s="36"/>
      <c r="D6" s="36">
        <v>194204</v>
      </c>
      <c r="F6" s="49">
        <f>(D6-B6)/B6</f>
        <v>0.10648092755604933</v>
      </c>
      <c r="H6" s="62"/>
    </row>
    <row r="7" spans="1:8" ht="12">
      <c r="A7" s="209" t="s">
        <v>16</v>
      </c>
      <c r="B7" s="36">
        <v>104783</v>
      </c>
      <c r="C7" s="36"/>
      <c r="D7" s="36">
        <v>116715</v>
      </c>
      <c r="F7" s="49">
        <f>(D7-B7)/B7</f>
        <v>0.1138734336676751</v>
      </c>
      <c r="H7" s="62"/>
    </row>
    <row r="8" spans="1:8" ht="12">
      <c r="A8" s="209" t="s">
        <v>20</v>
      </c>
      <c r="B8" s="211">
        <v>2394</v>
      </c>
      <c r="C8" s="36"/>
      <c r="D8" s="36">
        <v>2727</v>
      </c>
      <c r="F8" s="49">
        <f>(D8-B8)/B8</f>
        <v>0.13909774436090225</v>
      </c>
      <c r="H8" s="62"/>
    </row>
    <row r="9" spans="2:8" ht="12">
      <c r="B9" s="36"/>
      <c r="C9" s="36"/>
      <c r="D9" s="212"/>
      <c r="F9" s="49"/>
      <c r="H9" s="62"/>
    </row>
    <row r="10" spans="1:8" ht="12.75">
      <c r="A10" s="210" t="s">
        <v>21</v>
      </c>
      <c r="B10" s="18">
        <f>SUM(B6:B8)</f>
        <v>282692</v>
      </c>
      <c r="C10" s="18"/>
      <c r="D10" s="18">
        <f>SUM(D6:D8)</f>
        <v>313646</v>
      </c>
      <c r="E10" s="33"/>
      <c r="F10" s="49">
        <f>(D10-B10)/B10</f>
        <v>0.10949726203783623</v>
      </c>
      <c r="H10" s="62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zoomScalePageLayoutView="0" workbookViewId="0" topLeftCell="A1">
      <selection activeCell="C4" sqref="C4"/>
    </sheetView>
  </sheetViews>
  <sheetFormatPr defaultColWidth="9.140625" defaultRowHeight="12.75"/>
  <cols>
    <col min="1" max="1" width="40.574218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43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5" spans="1:5" s="50" customFormat="1" ht="12.75">
      <c r="A5" s="9"/>
      <c r="B5" s="9"/>
      <c r="C5" s="9"/>
      <c r="D5" s="9"/>
      <c r="E5" s="9"/>
    </row>
    <row r="6" spans="1:5" ht="12">
      <c r="A6" s="51" t="s">
        <v>44</v>
      </c>
      <c r="B6" s="36">
        <v>194986</v>
      </c>
      <c r="C6" s="36">
        <v>209756</v>
      </c>
      <c r="E6" s="49">
        <f aca="true" t="shared" si="0" ref="E6:E17">(C6-B6)/B6</f>
        <v>0.07574902813535331</v>
      </c>
    </row>
    <row r="7" spans="1:5" ht="12">
      <c r="A7" s="51" t="s">
        <v>53</v>
      </c>
      <c r="B7" s="36">
        <v>133789</v>
      </c>
      <c r="C7" s="36">
        <v>147032</v>
      </c>
      <c r="E7" s="49">
        <f t="shared" si="0"/>
        <v>0.09898422142328592</v>
      </c>
    </row>
    <row r="8" spans="1:5" ht="12">
      <c r="A8" s="51" t="s">
        <v>48</v>
      </c>
      <c r="B8" s="36">
        <v>44644</v>
      </c>
      <c r="C8" s="36">
        <v>49644</v>
      </c>
      <c r="E8" s="49">
        <f t="shared" si="0"/>
        <v>0.11199713287339844</v>
      </c>
    </row>
    <row r="9" spans="1:5" ht="12">
      <c r="A9" s="51" t="s">
        <v>45</v>
      </c>
      <c r="B9" s="36">
        <v>41156</v>
      </c>
      <c r="C9" s="36">
        <v>44086</v>
      </c>
      <c r="E9" s="49">
        <f t="shared" si="0"/>
        <v>0.07119253571775683</v>
      </c>
    </row>
    <row r="10" spans="1:5" ht="12">
      <c r="A10" s="51" t="s">
        <v>51</v>
      </c>
      <c r="B10" s="36">
        <v>22376</v>
      </c>
      <c r="C10" s="36">
        <v>24005</v>
      </c>
      <c r="E10" s="49">
        <f t="shared" si="0"/>
        <v>0.07280121558813014</v>
      </c>
    </row>
    <row r="11" spans="1:5" ht="12">
      <c r="A11" s="51" t="s">
        <v>47</v>
      </c>
      <c r="B11" s="36">
        <v>21737</v>
      </c>
      <c r="C11" s="36">
        <v>23237</v>
      </c>
      <c r="E11" s="49">
        <f t="shared" si="0"/>
        <v>0.06900676266274094</v>
      </c>
    </row>
    <row r="12" spans="1:5" ht="12">
      <c r="A12" s="51" t="s">
        <v>50</v>
      </c>
      <c r="B12" s="36">
        <v>13624</v>
      </c>
      <c r="C12" s="36">
        <v>14608</v>
      </c>
      <c r="E12" s="49">
        <f t="shared" si="0"/>
        <v>0.0722254844392249</v>
      </c>
    </row>
    <row r="13" spans="1:5" ht="12">
      <c r="A13" s="51" t="s">
        <v>46</v>
      </c>
      <c r="B13" s="36">
        <v>11653</v>
      </c>
      <c r="C13" s="36">
        <v>12784</v>
      </c>
      <c r="E13" s="49">
        <f t="shared" si="0"/>
        <v>0.09705655196086845</v>
      </c>
    </row>
    <row r="14" spans="1:5" ht="12">
      <c r="A14" s="51" t="s">
        <v>52</v>
      </c>
      <c r="B14" s="36">
        <v>11355</v>
      </c>
      <c r="C14" s="36">
        <v>12173</v>
      </c>
      <c r="E14" s="49">
        <f t="shared" si="0"/>
        <v>0.07203874944958168</v>
      </c>
    </row>
    <row r="15" spans="1:5" ht="12">
      <c r="A15" s="51" t="s">
        <v>16</v>
      </c>
      <c r="B15" s="36">
        <v>147131</v>
      </c>
      <c r="C15" s="36">
        <v>159708</v>
      </c>
      <c r="E15" s="49">
        <f t="shared" si="0"/>
        <v>0.08548164560833543</v>
      </c>
    </row>
    <row r="16" spans="1:5" ht="12">
      <c r="A16" s="51" t="s">
        <v>49</v>
      </c>
      <c r="B16" s="36">
        <v>94809</v>
      </c>
      <c r="C16" s="36">
        <v>104903</v>
      </c>
      <c r="E16" s="49">
        <f t="shared" si="0"/>
        <v>0.10646668565220602</v>
      </c>
    </row>
    <row r="17" spans="1:5" ht="12">
      <c r="A17" s="51" t="s">
        <v>20</v>
      </c>
      <c r="B17" s="36">
        <v>464</v>
      </c>
      <c r="C17" s="36">
        <v>464</v>
      </c>
      <c r="E17" s="49">
        <f t="shared" si="0"/>
        <v>0</v>
      </c>
    </row>
    <row r="18" ht="12">
      <c r="E18" s="49"/>
    </row>
    <row r="19" spans="1:5" ht="12.75">
      <c r="A19" s="53" t="s">
        <v>28</v>
      </c>
      <c r="B19" s="18">
        <f>SUM(B6:B17)</f>
        <v>737724</v>
      </c>
      <c r="C19" s="18">
        <f>SUM(C6:C17)</f>
        <v>802400</v>
      </c>
      <c r="E19" s="123">
        <f>(C19-B19)/B19</f>
        <v>0.08766964338966876</v>
      </c>
    </row>
    <row r="23" ht="12">
      <c r="E23" s="54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="125" zoomScaleNormal="125" zoomScalePageLayoutView="0" workbookViewId="0" topLeftCell="A1">
      <selection activeCell="D8" sqref="D8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4.28125" style="0" customWidth="1"/>
  </cols>
  <sheetData>
    <row r="1" ht="12.75">
      <c r="A1" s="33" t="s">
        <v>54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2">
      <c r="A6" s="55" t="s">
        <v>55</v>
      </c>
      <c r="B6" s="36">
        <v>352238.989</v>
      </c>
      <c r="C6" s="36">
        <v>341119.203</v>
      </c>
      <c r="E6" s="13">
        <f>(C6-B6)/B6</f>
        <v>-0.031568867579278743</v>
      </c>
    </row>
    <row r="7" spans="1:5" ht="12">
      <c r="A7" s="55"/>
      <c r="B7" s="12"/>
      <c r="C7" s="12"/>
      <c r="E7" s="13"/>
    </row>
    <row r="8" spans="1:5" ht="12">
      <c r="A8" s="55" t="s">
        <v>56</v>
      </c>
      <c r="B8" s="12"/>
      <c r="C8" s="12"/>
      <c r="E8" s="13"/>
    </row>
    <row r="9" spans="1:5" ht="12">
      <c r="A9" s="55" t="s">
        <v>57</v>
      </c>
      <c r="B9" s="218">
        <v>49706.85</v>
      </c>
      <c r="C9" s="218">
        <v>45127.369</v>
      </c>
      <c r="E9" s="13">
        <f>(C9-B9)/B9</f>
        <v>-0.09212977688185833</v>
      </c>
    </row>
    <row r="10" spans="1:5" ht="12">
      <c r="A10" s="55" t="s">
        <v>58</v>
      </c>
      <c r="B10" s="218">
        <v>50086.206</v>
      </c>
      <c r="C10" s="218">
        <v>46874.403</v>
      </c>
      <c r="E10" s="13">
        <f>(C10-B10)/B10</f>
        <v>-0.0641254999430382</v>
      </c>
    </row>
    <row r="11" spans="1:5" ht="12">
      <c r="A11" s="55" t="s">
        <v>59</v>
      </c>
      <c r="B11" s="218">
        <v>28128.107</v>
      </c>
      <c r="C11" s="218">
        <v>28051.991</v>
      </c>
      <c r="E11" s="13">
        <f>(C11-B11)/B11</f>
        <v>-0.002706047726567528</v>
      </c>
    </row>
    <row r="12" spans="1:5" ht="12">
      <c r="A12" s="55" t="s">
        <v>60</v>
      </c>
      <c r="B12" s="218">
        <v>29616.234</v>
      </c>
      <c r="C12" s="218">
        <v>28885.477</v>
      </c>
      <c r="E12" s="13">
        <f>(C12-B12)/B12</f>
        <v>-0.024674204019322694</v>
      </c>
    </row>
    <row r="13" spans="1:5" ht="12">
      <c r="A13" s="55" t="s">
        <v>61</v>
      </c>
      <c r="B13" s="218">
        <v>6703.932</v>
      </c>
      <c r="C13" s="218">
        <v>6888.584</v>
      </c>
      <c r="E13" s="13">
        <f>(C13-B13)/B13</f>
        <v>0.027543835468498198</v>
      </c>
    </row>
    <row r="14" spans="1:5" ht="12">
      <c r="A14" s="55"/>
      <c r="B14" s="12"/>
      <c r="C14" s="12"/>
      <c r="E14" s="13"/>
    </row>
    <row r="15" spans="1:5" ht="12">
      <c r="A15" s="55" t="s">
        <v>62</v>
      </c>
      <c r="B15" s="218">
        <v>161778.215</v>
      </c>
      <c r="C15" s="218">
        <v>147999.876</v>
      </c>
      <c r="E15" s="13">
        <f>(C15-B15)/B15</f>
        <v>-0.08516807408216247</v>
      </c>
    </row>
    <row r="16" spans="1:5" ht="12">
      <c r="A16" s="55" t="s">
        <v>63</v>
      </c>
      <c r="B16" s="218">
        <v>281861.89400000003</v>
      </c>
      <c r="C16" s="218">
        <v>282265.772</v>
      </c>
      <c r="E16" s="13">
        <f>(C16-B16)/B16</f>
        <v>0.0014328932310373526</v>
      </c>
    </row>
    <row r="17" spans="1:5" ht="12">
      <c r="A17" s="55" t="s">
        <v>64</v>
      </c>
      <c r="B17" s="12">
        <v>74083.597</v>
      </c>
      <c r="C17" s="12">
        <v>74388.36300000001</v>
      </c>
      <c r="E17" s="13">
        <f>(C17-B17)/B17</f>
        <v>0.004113812130369666</v>
      </c>
    </row>
    <row r="18" spans="2:5" ht="12">
      <c r="B18" s="12"/>
      <c r="C18" s="12"/>
      <c r="E18" s="13"/>
    </row>
    <row r="19" spans="1:5" ht="12.75">
      <c r="A19" s="56" t="s">
        <v>21</v>
      </c>
      <c r="B19" s="18">
        <f>SUM(B6:B17)</f>
        <v>1034204.0239999999</v>
      </c>
      <c r="C19" s="18">
        <f>SUM(C6:C17)</f>
        <v>1001601.038</v>
      </c>
      <c r="D19" s="33"/>
      <c r="E19" s="19">
        <f>(C19-B19)/B19</f>
        <v>-0.03152471392820642</v>
      </c>
    </row>
    <row r="21" spans="2:3" ht="12">
      <c r="B21" s="57"/>
      <c r="C21" s="57"/>
    </row>
  </sheetData>
  <sheetProtection/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="125" zoomScaleNormal="125" zoomScalePageLayoutView="0" workbookViewId="0" topLeftCell="A1">
      <selection activeCell="C11" sqref="C11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65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6" spans="1:5" ht="12">
      <c r="A6" s="58" t="s">
        <v>66</v>
      </c>
      <c r="B6" s="36">
        <v>128908</v>
      </c>
      <c r="C6" s="36">
        <v>128509</v>
      </c>
      <c r="E6" s="37">
        <f>(C6-B6)/B6</f>
        <v>-0.003095230707171006</v>
      </c>
    </row>
    <row r="7" spans="1:5" ht="12">
      <c r="A7" s="58" t="s">
        <v>67</v>
      </c>
      <c r="B7" s="36">
        <v>35950</v>
      </c>
      <c r="C7" s="36">
        <v>35840</v>
      </c>
      <c r="E7" s="37">
        <f>(C7-B7)/B7</f>
        <v>-0.00305980528511822</v>
      </c>
    </row>
    <row r="8" spans="1:5" ht="12">
      <c r="A8" s="58" t="s">
        <v>68</v>
      </c>
      <c r="B8" s="36">
        <v>68178</v>
      </c>
      <c r="C8" s="36">
        <v>67985</v>
      </c>
      <c r="E8" s="37">
        <f>(C8-B8)/B8</f>
        <v>-0.002830825192877468</v>
      </c>
    </row>
    <row r="9" spans="1:5" ht="12">
      <c r="A9" s="58" t="s">
        <v>20</v>
      </c>
      <c r="B9" s="36">
        <v>10094</v>
      </c>
      <c r="C9" s="36">
        <v>10534</v>
      </c>
      <c r="E9" s="37">
        <f>(C9-B9)/B9</f>
        <v>0.04359025163463444</v>
      </c>
    </row>
    <row r="10" spans="2:5" ht="12">
      <c r="B10" s="36"/>
      <c r="C10" s="36"/>
      <c r="E10" s="37"/>
    </row>
    <row r="11" spans="1:5" ht="12.75">
      <c r="A11" s="59" t="s">
        <v>21</v>
      </c>
      <c r="B11" s="18">
        <f>SUM(B6:B9)</f>
        <v>243130</v>
      </c>
      <c r="C11" s="18">
        <f>SUM(C6:C9)</f>
        <v>242868</v>
      </c>
      <c r="D11" s="33"/>
      <c r="E11" s="37">
        <f>(C11-B11)/B11</f>
        <v>-0.0010776127997367663</v>
      </c>
    </row>
  </sheetData>
  <sheetProtection/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="125" zoomScaleNormal="125" zoomScalePageLayoutView="0" workbookViewId="0" topLeftCell="A1">
      <selection activeCell="B22" sqref="B22"/>
    </sheetView>
  </sheetViews>
  <sheetFormatPr defaultColWidth="9.140625" defaultRowHeight="12.75"/>
  <cols>
    <col min="1" max="1" width="40.710937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</cols>
  <sheetData>
    <row r="1" ht="12.75">
      <c r="A1" s="33" t="s">
        <v>226</v>
      </c>
    </row>
    <row r="3" spans="1:6" ht="12.75">
      <c r="A3" s="43"/>
      <c r="B3" s="4" t="s">
        <v>1</v>
      </c>
      <c r="C3" s="4" t="s">
        <v>1</v>
      </c>
      <c r="D3" s="4"/>
      <c r="E3" s="4" t="s">
        <v>2</v>
      </c>
      <c r="F3" s="43"/>
    </row>
    <row r="4" spans="1:6" ht="12.75">
      <c r="A4" s="5" t="s">
        <v>3</v>
      </c>
      <c r="B4" s="4" t="s">
        <v>477</v>
      </c>
      <c r="C4" s="4" t="s">
        <v>478</v>
      </c>
      <c r="D4" s="4"/>
      <c r="E4" s="4" t="s">
        <v>6</v>
      </c>
      <c r="F4" s="43"/>
    </row>
    <row r="5" spans="1:6" ht="12.75">
      <c r="A5" s="5"/>
      <c r="B5" s="5"/>
      <c r="C5" s="5"/>
      <c r="D5" s="5"/>
      <c r="E5" s="5"/>
      <c r="F5" s="43"/>
    </row>
    <row r="6" spans="1:5" ht="12">
      <c r="A6" s="60" t="s">
        <v>69</v>
      </c>
      <c r="B6" s="61">
        <v>616339</v>
      </c>
      <c r="C6" s="36">
        <v>560994</v>
      </c>
      <c r="E6" s="62">
        <f aca="true" t="shared" si="0" ref="E6:E19">(C6-B6)/B6</f>
        <v>-0.08979636206697937</v>
      </c>
    </row>
    <row r="7" spans="1:5" ht="12">
      <c r="A7" s="60" t="s">
        <v>70</v>
      </c>
      <c r="B7" s="61">
        <v>354132</v>
      </c>
      <c r="C7" s="36">
        <v>309858</v>
      </c>
      <c r="E7" s="62">
        <f t="shared" si="0"/>
        <v>-0.1250211785435939</v>
      </c>
    </row>
    <row r="8" spans="1:5" ht="12">
      <c r="A8" s="60" t="s">
        <v>71</v>
      </c>
      <c r="B8" s="61">
        <v>348885</v>
      </c>
      <c r="C8" s="36">
        <v>320453</v>
      </c>
      <c r="E8" s="62">
        <f t="shared" si="0"/>
        <v>-0.08149390200209237</v>
      </c>
    </row>
    <row r="9" spans="1:5" ht="12">
      <c r="A9" s="60" t="s">
        <v>72</v>
      </c>
      <c r="B9" s="63">
        <v>220071</v>
      </c>
      <c r="C9" s="36">
        <v>200942</v>
      </c>
      <c r="E9" s="62">
        <f t="shared" si="0"/>
        <v>-0.08692194791680867</v>
      </c>
    </row>
    <row r="10" spans="1:5" ht="12">
      <c r="A10" s="60" t="s">
        <v>73</v>
      </c>
      <c r="B10" s="63">
        <v>270077</v>
      </c>
      <c r="C10" s="36">
        <v>249033</v>
      </c>
      <c r="E10" s="62">
        <f t="shared" si="0"/>
        <v>-0.07791851953331827</v>
      </c>
    </row>
    <row r="11" spans="1:5" ht="12">
      <c r="A11" s="60" t="s">
        <v>74</v>
      </c>
      <c r="B11" s="63">
        <v>177128</v>
      </c>
      <c r="C11" s="36">
        <v>159902</v>
      </c>
      <c r="E11" s="62">
        <f t="shared" si="0"/>
        <v>-0.09725170498170814</v>
      </c>
    </row>
    <row r="12" spans="1:5" ht="12">
      <c r="A12" s="60" t="s">
        <v>75</v>
      </c>
      <c r="B12" s="63">
        <v>115838</v>
      </c>
      <c r="C12" s="36">
        <v>104267</v>
      </c>
      <c r="E12" s="62">
        <f t="shared" si="0"/>
        <v>-0.09988950085464182</v>
      </c>
    </row>
    <row r="13" spans="1:5" ht="12">
      <c r="A13" s="60" t="s">
        <v>76</v>
      </c>
      <c r="B13" s="63">
        <v>70804</v>
      </c>
      <c r="C13" s="36">
        <v>59887</v>
      </c>
      <c r="E13" s="62">
        <f t="shared" si="0"/>
        <v>-0.15418620416925596</v>
      </c>
    </row>
    <row r="14" spans="1:5" ht="12">
      <c r="A14" s="60" t="s">
        <v>77</v>
      </c>
      <c r="B14" s="63">
        <v>82960</v>
      </c>
      <c r="C14" s="36">
        <v>76300</v>
      </c>
      <c r="E14" s="62">
        <f t="shared" si="0"/>
        <v>-0.08027965284474446</v>
      </c>
    </row>
    <row r="15" spans="1:5" ht="12">
      <c r="A15" s="60" t="s">
        <v>78</v>
      </c>
      <c r="B15" s="63">
        <v>51979</v>
      </c>
      <c r="C15" s="36">
        <v>47328</v>
      </c>
      <c r="E15" s="62">
        <f t="shared" si="0"/>
        <v>-0.0894784432174532</v>
      </c>
    </row>
    <row r="16" spans="1:5" ht="12">
      <c r="A16" s="60" t="s">
        <v>79</v>
      </c>
      <c r="B16" s="63">
        <v>18529</v>
      </c>
      <c r="C16" s="36">
        <v>16350</v>
      </c>
      <c r="E16" s="62">
        <f t="shared" si="0"/>
        <v>-0.11759943871768579</v>
      </c>
    </row>
    <row r="17" spans="1:5" ht="12">
      <c r="A17" s="60" t="s">
        <v>80</v>
      </c>
      <c r="B17" s="61">
        <v>136924</v>
      </c>
      <c r="C17" s="36">
        <v>132942</v>
      </c>
      <c r="E17" s="62">
        <f t="shared" si="0"/>
        <v>-0.029081826414653383</v>
      </c>
    </row>
    <row r="18" spans="1:5" ht="12">
      <c r="A18" s="60" t="s">
        <v>16</v>
      </c>
      <c r="B18" s="61">
        <v>1047355</v>
      </c>
      <c r="C18" s="36">
        <v>963026</v>
      </c>
      <c r="E18" s="62">
        <f t="shared" si="0"/>
        <v>-0.08051615736784566</v>
      </c>
    </row>
    <row r="19" spans="1:5" ht="12">
      <c r="A19" s="60" t="s">
        <v>486</v>
      </c>
      <c r="B19" s="61">
        <v>117488</v>
      </c>
      <c r="C19" s="36">
        <v>123254</v>
      </c>
      <c r="E19" s="62">
        <f t="shared" si="0"/>
        <v>0.04907735258068909</v>
      </c>
    </row>
    <row r="20" spans="1:5" ht="12">
      <c r="A20" s="60" t="s">
        <v>20</v>
      </c>
      <c r="B20" s="61">
        <v>40199</v>
      </c>
      <c r="C20" s="61">
        <v>19829.334000000003</v>
      </c>
      <c r="E20" s="64" t="s">
        <v>170</v>
      </c>
    </row>
    <row r="21" spans="2:5" ht="12">
      <c r="B21" s="36"/>
      <c r="C21" s="36"/>
      <c r="E21" s="62"/>
    </row>
    <row r="22" spans="1:5" ht="12.75">
      <c r="A22" s="65" t="s">
        <v>28</v>
      </c>
      <c r="B22" s="18">
        <f>SUM(B6:B20)</f>
        <v>3668708</v>
      </c>
      <c r="C22" s="18">
        <f>SUM(C6:C20)</f>
        <v>3344365.334</v>
      </c>
      <c r="D22" s="33"/>
      <c r="E22" s="123">
        <f>(C22-B22)/B22</f>
        <v>-0.08840787165399923</v>
      </c>
    </row>
    <row r="23" spans="3:5" ht="12">
      <c r="C23" s="66"/>
      <c r="E23" s="62"/>
    </row>
    <row r="24" ht="12">
      <c r="E24" s="67"/>
    </row>
    <row r="25" ht="12">
      <c r="C25" s="5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Palmer, James</cp:lastModifiedBy>
  <cp:lastPrinted>2006-11-18T22:15:46Z</cp:lastPrinted>
  <dcterms:created xsi:type="dcterms:W3CDTF">2006-11-18T16:46:46Z</dcterms:created>
  <dcterms:modified xsi:type="dcterms:W3CDTF">2018-08-31T20:44:33Z</dcterms:modified>
  <cp:category/>
  <cp:version/>
  <cp:contentType/>
  <cp:contentStatus/>
</cp:coreProperties>
</file>